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Калькуляция" sheetId="1" r:id="rId1"/>
  </sheets>
  <definedNames>
    <definedName name="_xlnm.Print_Area" localSheetId="0">'Калькуляция'!$A$1:$L$964</definedName>
  </definedNames>
  <calcPr fullCalcOnLoad="1" refMode="R1C1"/>
</workbook>
</file>

<file path=xl/sharedStrings.xml><?xml version="1.0" encoding="utf-8"?>
<sst xmlns="http://schemas.openxmlformats.org/spreadsheetml/2006/main" count="3567" uniqueCount="1562">
  <si>
    <t>Подтверждение технических условий на проектирование газораспределительной системы предприятия или котельной</t>
  </si>
  <si>
    <t>6-10</t>
  </si>
  <si>
    <t>11-15</t>
  </si>
  <si>
    <t>св. 16</t>
  </si>
  <si>
    <t>(ПРИ работе с приставной лестницы применять коэф.1,2)</t>
  </si>
  <si>
    <t>(При работе с приставной лестницы с перестановкой применять коэф. 1.2; при наличии коллекторов в разводке газопроводов в лестничных клетках или коридорах применять коэф.1,5)</t>
  </si>
  <si>
    <t>10.1.31.</t>
  </si>
  <si>
    <t>Включение отопительной печи с автоматическим устройством на зимний период</t>
  </si>
  <si>
    <t>(На каждую последующую печь в пунктах 1.1.31-1.1.32 применять коэф.0,85)</t>
  </si>
  <si>
    <t>10.1.32.</t>
  </si>
  <si>
    <t>10.1.33.</t>
  </si>
  <si>
    <t>Включение отопительного аппарата на зимний период (На каждый последующий аппарат применять коэф. 0,85)</t>
  </si>
  <si>
    <t>аппарат</t>
  </si>
  <si>
    <t>Сезонное отключение отопительного аппарата или отопительной печи   (На каждый послед. Аппарат, печь применять коэф. 0,85)</t>
  </si>
  <si>
    <t>вывоз</t>
  </si>
  <si>
    <t>слесарь 3-4р.</t>
  </si>
  <si>
    <t>Плита газовая и газобаллоная установка</t>
  </si>
  <si>
    <t>10.2.1.</t>
  </si>
  <si>
    <t>2.4.1.</t>
  </si>
  <si>
    <t>Первичный пуск газа в газовое оборудование котельной средней  мощности с одним котлом (от 1 до 5 Гкал/ч) с автоматикой</t>
  </si>
  <si>
    <t>2,82</t>
  </si>
  <si>
    <t>2,83</t>
  </si>
  <si>
    <t>Замена клапана при ремонте регулятора давления типа:</t>
  </si>
  <si>
    <t>РДУК-2-50, РДБК1-50, РДГ-50</t>
  </si>
  <si>
    <t>РДУК-2-100, РДБК1-100, РДГ-80</t>
  </si>
  <si>
    <t>РДУК-2-200, РДБК1-200, РДГ-150</t>
  </si>
  <si>
    <t>10,44</t>
  </si>
  <si>
    <t>8,79</t>
  </si>
  <si>
    <t>7,01</t>
  </si>
  <si>
    <t>7.3.2.</t>
  </si>
  <si>
    <t>Замена штока при ремонте регулятора давления типа:</t>
  </si>
  <si>
    <t>шток</t>
  </si>
  <si>
    <t>7,07</t>
  </si>
  <si>
    <t>8,80</t>
  </si>
  <si>
    <t>10,37</t>
  </si>
  <si>
    <t>7.3.3.</t>
  </si>
  <si>
    <t>Замена седла при ремонте регулятора давления типа:</t>
  </si>
  <si>
    <t>седло</t>
  </si>
  <si>
    <t>8,55</t>
  </si>
  <si>
    <t>10,73</t>
  </si>
  <si>
    <t>10,94</t>
  </si>
  <si>
    <t>7.3.4.</t>
  </si>
  <si>
    <t>Замена мембраны при ремонте регулятора давления типа:</t>
  </si>
  <si>
    <t>мембрана</t>
  </si>
  <si>
    <t>8,65</t>
  </si>
  <si>
    <t>10,17</t>
  </si>
  <si>
    <t>12,50</t>
  </si>
  <si>
    <t>пружина</t>
  </si>
  <si>
    <t>7.3.19.</t>
  </si>
  <si>
    <t xml:space="preserve">Ремонт регулятора типа РДГК-6 при замене прокладки </t>
  </si>
  <si>
    <t xml:space="preserve">слесарь 4р. </t>
  </si>
  <si>
    <t>7.3.20.</t>
  </si>
  <si>
    <t>7.3.21.</t>
  </si>
  <si>
    <t xml:space="preserve">Ремонт регулятора типа РДГК-10 при замене фильтра </t>
  </si>
  <si>
    <t xml:space="preserve">Ремонт регулятора типа РДГК-10 при замене мембраны ПЗК </t>
  </si>
  <si>
    <t>7.3.22.</t>
  </si>
  <si>
    <t>То же, при замене прокладки на входе и выходе регулятора</t>
  </si>
  <si>
    <t>0,30</t>
  </si>
  <si>
    <t>2.2.39.</t>
  </si>
  <si>
    <t>Оформление исполнительно- технической документации на монтаж надземного газопровода</t>
  </si>
  <si>
    <t>2,50</t>
  </si>
  <si>
    <t>2.2.40.</t>
  </si>
  <si>
    <t>Оформление исполнительно- технической документации на монтаж подземного газопровода</t>
  </si>
  <si>
    <t>10,00</t>
  </si>
  <si>
    <t>6,40</t>
  </si>
  <si>
    <t>8,00</t>
  </si>
  <si>
    <t>2.3.2.</t>
  </si>
  <si>
    <t>Ревизия ШРП и подготовка к монтажу с регулятором типа РД-32</t>
  </si>
  <si>
    <t>пункт</t>
  </si>
  <si>
    <t>1,44</t>
  </si>
  <si>
    <t>2.3.3.</t>
  </si>
  <si>
    <t>То же, регулятором типа РД-50</t>
  </si>
  <si>
    <t>фильтр</t>
  </si>
  <si>
    <t>клапан</t>
  </si>
  <si>
    <t>5,00</t>
  </si>
  <si>
    <t>Монтаж, опрессовка, смазка и подключение газовой плиты</t>
  </si>
  <si>
    <t>плита</t>
  </si>
  <si>
    <t>2,90</t>
  </si>
  <si>
    <t xml:space="preserve">2.4.2. </t>
  </si>
  <si>
    <t>Монтаж, опрессовка, смазка и проточного водонагревателя</t>
  </si>
  <si>
    <t>водонагреватель</t>
  </si>
  <si>
    <t>водонагре              ватель</t>
  </si>
  <si>
    <t>2.4.3.</t>
  </si>
  <si>
    <t>Монтаж, опрессовка, смазка и подключение водонагревателя "John Wood"</t>
  </si>
  <si>
    <t>2.4.4.</t>
  </si>
  <si>
    <t>Монтаж, опрессовка, смазка и подключение водонагревателя типа АОГВ</t>
  </si>
  <si>
    <t>котёл</t>
  </si>
  <si>
    <t>То же, ёмкостного водонагревателя типа Дон, Хопер и др.</t>
  </si>
  <si>
    <t>2.4.6.</t>
  </si>
  <si>
    <t xml:space="preserve">Монтаж, опрессовка, смазка и подключение газогорелочного устройства в отопительной печи </t>
  </si>
  <si>
    <t>горелка</t>
  </si>
  <si>
    <t>2.4.7.</t>
  </si>
  <si>
    <t>кран</t>
  </si>
  <si>
    <t xml:space="preserve">                                25-50 мм</t>
  </si>
  <si>
    <t>0,35</t>
  </si>
  <si>
    <t>(при работе с приставной лестницы применять к цене коэф. 1,2)</t>
  </si>
  <si>
    <t>установка</t>
  </si>
  <si>
    <t>4,50</t>
  </si>
  <si>
    <t>2.4.12.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</si>
  <si>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</si>
  <si>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</si>
  <si>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</si>
  <si>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</si>
  <si>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</si>
  <si>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2,01</t>
  </si>
  <si>
    <t>2.4.17.</t>
  </si>
  <si>
    <t>Монтаж сигнализатора загазованности типа СТМ, СТХ-3, СТХ-6, ЩИТ-З и др</t>
  </si>
  <si>
    <t>СИГЗ</t>
  </si>
  <si>
    <t>слесарь 5р.</t>
  </si>
  <si>
    <t>монтёр 4р.</t>
  </si>
  <si>
    <t>8,60</t>
  </si>
  <si>
    <t>2.4.18.</t>
  </si>
  <si>
    <t>6,50</t>
  </si>
  <si>
    <t>2.4.19.</t>
  </si>
  <si>
    <t>3,60</t>
  </si>
  <si>
    <t>2.4.20.</t>
  </si>
  <si>
    <t>Замена проточного водонагревателя с новой подводкой газопровода, водопровода и пуском газа</t>
  </si>
  <si>
    <t>2.4.21.</t>
  </si>
  <si>
    <t>Замена водяной части проточного водонагревателя с пуском газа</t>
  </si>
  <si>
    <t>слесарь 4.р</t>
  </si>
  <si>
    <t>1,5</t>
  </si>
  <si>
    <t>2.4.22.</t>
  </si>
  <si>
    <t>Замена горелки отопительного апперата с новой подводкой газопровода и пуском газа</t>
  </si>
  <si>
    <t>газосв. 5р.</t>
  </si>
  <si>
    <t>2.4.23.</t>
  </si>
  <si>
    <t>стояк</t>
  </si>
  <si>
    <t xml:space="preserve"> Пуск газа в газопроводы наружных сетей после выполнения ремонтных работ при длине газопровода до 50 м и диаметре 50-100 м (На каждые дополнительные 10 м длины в пунктах 5.3.47 и 5.3.48 применять коэф. 0,2)</t>
  </si>
  <si>
    <t>5.3.47.</t>
  </si>
  <si>
    <t>пуск</t>
  </si>
  <si>
    <t>5.3.48.</t>
  </si>
  <si>
    <t>Пуск газа в газопроводы наружных сетей после выполнения ремонтных работ при длине газопровода до 50 м и диаметре 101-200 м</t>
  </si>
  <si>
    <t>(При дмаметре газопровода св. 200 мм до 50 м на каждые 100 мм наружного диаметра применять коэф. 1,25; на каждые дополнительные 10 м длины -коэф. 0,2)</t>
  </si>
  <si>
    <t>5.3.53.</t>
  </si>
  <si>
    <t xml:space="preserve"> Ремонт опор надземный газопровод (При работе на высоте с приставкой лестницы применять коэф. 1,2)</t>
  </si>
  <si>
    <t>5.3.54.</t>
  </si>
  <si>
    <t>То же, со сваркой</t>
  </si>
  <si>
    <t>0,64</t>
  </si>
  <si>
    <t>5.3.55.</t>
  </si>
  <si>
    <t xml:space="preserve">Бетонирование опор под надземный газопровод </t>
  </si>
  <si>
    <t>5.3.56.</t>
  </si>
  <si>
    <t>кронштейн</t>
  </si>
  <si>
    <t>Пристрелка кронштейнов для фасадных газопроводов</t>
  </si>
  <si>
    <t>5.3.57.</t>
  </si>
  <si>
    <t>Понижение давления в газопроводе на период ремонтных работ (На каждое последующее ГРП применять коэф. 0,5)</t>
  </si>
  <si>
    <t>откл. устр-во в ГРП</t>
  </si>
  <si>
    <t>Отключение фасадного участка газопровода (С установкой заглушки применять коэф. 3,0)</t>
  </si>
  <si>
    <t>5.3.58.</t>
  </si>
  <si>
    <t>отключение</t>
  </si>
  <si>
    <t>5.3.60.</t>
  </si>
  <si>
    <t>Отключение подземного тупикового газопровода при наличии задвижки с установкой заглушки при диаметре задвижки до 100 мм</t>
  </si>
  <si>
    <t>Установка или снятие заглушки на газопроводе-вводе</t>
  </si>
  <si>
    <t>5.3.62.</t>
  </si>
  <si>
    <t>То же., при установке двух плит и двух отопительных аппаратов (При установке газового счетчика применять коэф.1,03; двух счетчиков . применятькоэф.1,06)</t>
  </si>
  <si>
    <t>6,72</t>
  </si>
  <si>
    <t>3.39.</t>
  </si>
  <si>
    <t>Первичный пуск газа в газовое оборудование жилого дома индивидуальной застройки при установке плиты и отопительной горелки (При установке двух горелок применять коэф.1,3; бытового счетчика газа - коэф.1,1)</t>
  </si>
  <si>
    <t>2,45</t>
  </si>
  <si>
    <t>То же, при установке двух плит и двух отопительных горелок</t>
  </si>
  <si>
    <t>5,04</t>
  </si>
  <si>
    <t>3.42.</t>
  </si>
  <si>
    <t>То же, при установке двух плит и двух проточных водонагревателей (При установке газового счетчика применять коэф.1,04; при установке двух счетчиков применять коэф.1,08)</t>
  </si>
  <si>
    <t>8,50</t>
  </si>
  <si>
    <t>3.43.</t>
  </si>
  <si>
    <t>4,60</t>
  </si>
  <si>
    <t>3.44.</t>
  </si>
  <si>
    <t>Первичный пуск газа в газовое оборудование жилого дома индивидуальной застройки при установке плиты, проточного водонагревателя и отопительного аппарата (При установке счетчика применять коэф.1,03)</t>
  </si>
  <si>
    <t>7,92</t>
  </si>
  <si>
    <t>3.45.</t>
  </si>
  <si>
    <t>3.46.</t>
  </si>
  <si>
    <t>15,80</t>
  </si>
  <si>
    <t>3.47.</t>
  </si>
  <si>
    <t>Первичный пуск газа в газовое оборудование многоквартирного жилого дома при установке газовой плиты, бытового счетчика газа и количестве приборов на одном стояке до 5</t>
  </si>
  <si>
    <t>2,40</t>
  </si>
  <si>
    <t>То же, при количестве приборов на одном стояке 6-10</t>
  </si>
  <si>
    <t>3.48.</t>
  </si>
  <si>
    <t>3,30</t>
  </si>
  <si>
    <t>3.49.</t>
  </si>
  <si>
    <t>4,18</t>
  </si>
  <si>
    <t>3.50.</t>
  </si>
  <si>
    <t>То же, при количестве приборов свыше 16</t>
  </si>
  <si>
    <t>5,10</t>
  </si>
  <si>
    <t>3.51.</t>
  </si>
  <si>
    <t>Первичный пуск газа в газовое оборудование многоквартирного жилого дома при установке плиты и проточного водонагревателя, счетчика газа и количестве приборов на одном стояке до 10</t>
  </si>
  <si>
    <t>5,25</t>
  </si>
  <si>
    <t>3.52.</t>
  </si>
  <si>
    <t>То же, при количестве приборов на одном стояке свыше 10</t>
  </si>
  <si>
    <t>5,70</t>
  </si>
  <si>
    <t xml:space="preserve"> 4.1.1.</t>
  </si>
  <si>
    <t>Технический надзор за строительством подземного газопровода | (На каждые последующие 100 м применять коэф.0,6; при повторном; вызове в пунктах 4.1.1-4.1.13 применять коэф. 0,7</t>
  </si>
  <si>
    <t>100м</t>
  </si>
  <si>
    <t>15,00</t>
  </si>
  <si>
    <t>4.1.2.</t>
  </si>
  <si>
    <t>4.1.3.</t>
  </si>
  <si>
    <t>2.2.35.</t>
  </si>
  <si>
    <t>Присыпка траншеи вручную</t>
  </si>
  <si>
    <t>0,90</t>
  </si>
  <si>
    <t>2.2.37.</t>
  </si>
  <si>
    <t>Устройство щебёночного покрытия вручную</t>
  </si>
  <si>
    <t>0,15</t>
  </si>
  <si>
    <t>7.3.23.</t>
  </si>
  <si>
    <t>Ремонт регулятора типа РДГК-10 при замене втулки штока регулятора</t>
  </si>
  <si>
    <t>втулка</t>
  </si>
  <si>
    <t>7.3.24.</t>
  </si>
  <si>
    <t>То же, при замене резинки клапана регулятора</t>
  </si>
  <si>
    <t>резинка</t>
  </si>
  <si>
    <t>7.3.25.</t>
  </si>
  <si>
    <t>Замена предохранительно-запорного клапана типа ПКК-40М шкафных регуляторных пунктов</t>
  </si>
  <si>
    <t>7.3.26.</t>
  </si>
  <si>
    <t>Ремонт предохранительно-запорного клапана типа ПКК-40М шкафных регуляторных пунктов</t>
  </si>
  <si>
    <t>7.3.29.</t>
  </si>
  <si>
    <t>Ремонт регулятора давления газа типа РДГК-6 и РДГК-10 при заменен мембраны</t>
  </si>
  <si>
    <t>7.3.35.</t>
  </si>
  <si>
    <t>Отключение (консервация) оборудования ШРП (при работе в зимних условиях в пунктах 7.3.35 и 7.3.36. применять коэф. 1.2)</t>
  </si>
  <si>
    <t>7.3.36.</t>
  </si>
  <si>
    <t>Пуск (расконсервация) ШРП после отключения</t>
  </si>
  <si>
    <t>7.3.37.</t>
  </si>
  <si>
    <t>Замена пружинных манометров в ГРП</t>
  </si>
  <si>
    <t>При обрезке без установки заглушки применять коэф.07)</t>
  </si>
  <si>
    <t>2.1.10.</t>
  </si>
  <si>
    <t>св.500мм</t>
  </si>
  <si>
    <t>место</t>
  </si>
  <si>
    <t>слесарь 4р.</t>
  </si>
  <si>
    <t>слесарь 3р.</t>
  </si>
  <si>
    <t>2.2.1.</t>
  </si>
  <si>
    <t>м</t>
  </si>
  <si>
    <t>2.2.2.</t>
  </si>
  <si>
    <t>50-100мм</t>
  </si>
  <si>
    <t>2.2.3.</t>
  </si>
  <si>
    <t>2.2.4.</t>
  </si>
  <si>
    <t>фланец</t>
  </si>
  <si>
    <t>эл.газосв.5р</t>
  </si>
  <si>
    <t>2.2.5.</t>
  </si>
  <si>
    <t>комплект из 2-х фланцев</t>
  </si>
  <si>
    <t>2.2.6.</t>
  </si>
  <si>
    <t>Подтверждение технических условий на реконструкцию подземного газопровода</t>
  </si>
  <si>
    <t>1.1.41.</t>
  </si>
  <si>
    <t>Подтверждение технических условий на реконструкцию газораспределительной системы предприятия или котельной</t>
  </si>
  <si>
    <t>1.1.42.</t>
  </si>
  <si>
    <t>Подтверждение технических условий на вынос и(или) демонтаж подземного газопровода</t>
  </si>
  <si>
    <t>1.1.43.</t>
  </si>
  <si>
    <t>Чистка горелки</t>
  </si>
  <si>
    <t>10.1.34.</t>
  </si>
  <si>
    <t>10.1.30.</t>
  </si>
  <si>
    <t>9.2.8.</t>
  </si>
  <si>
    <t>7.1.6.</t>
  </si>
  <si>
    <t>7.1.4.</t>
  </si>
  <si>
    <t>5.1.3.</t>
  </si>
  <si>
    <t>3.41.</t>
  </si>
  <si>
    <t>2.2.17.</t>
  </si>
  <si>
    <t>2.2.16.</t>
  </si>
  <si>
    <t>Пересогласование проекта строительства ГРП!</t>
  </si>
  <si>
    <t>1.2.34.</t>
  </si>
  <si>
    <t>Техническое обслуживание (ревизия) кранов в котельной при диаметре до  40 мм</t>
  </si>
  <si>
    <t>Замена участка внутридомового газопровода длиной до одного метра диаметром 15 мм</t>
  </si>
  <si>
    <t>с заменой эмк</t>
  </si>
  <si>
    <t>с заменой крана</t>
  </si>
  <si>
    <t>с заменой термопары и запальника</t>
  </si>
  <si>
    <t>с заменой ЗМК, крана, термопары и запальника</t>
  </si>
  <si>
    <t>10.2.115.</t>
  </si>
  <si>
    <t>Высечка штуцера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</si>
  <si>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</si>
  <si>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</si>
  <si>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10.2117.</t>
  </si>
  <si>
    <t>10.2.118.</t>
  </si>
  <si>
    <t>10.2.119.</t>
  </si>
  <si>
    <t>Установка подводящей трубки холодной воды</t>
  </si>
  <si>
    <t>Подтверждение технических условий на вынос и(или) демонтаж надземного газопровода</t>
  </si>
  <si>
    <t>1.1.44.</t>
  </si>
  <si>
    <t>Подтверждение технических условий на реконструкцию ГРП</t>
  </si>
  <si>
    <t>1.1.45.</t>
  </si>
  <si>
    <t>Подтверждение технических условий на установку промышленного счетчика газа</t>
  </si>
  <si>
    <t>1.1.46.</t>
  </si>
  <si>
    <t>2.4.5.</t>
  </si>
  <si>
    <t>манометр</t>
  </si>
  <si>
    <t>7.4.11.</t>
  </si>
  <si>
    <t>7.4.12.</t>
  </si>
  <si>
    <t>Проверка плотности всех соединений газопроводов и арматуры</t>
  </si>
  <si>
    <t>7.4.13.</t>
  </si>
  <si>
    <t>РАЗДЕЛ 14.  ИНСТРУКТАЖ ДОЛЖНОСТНЫХ ЛИЦ И ПОТРЕБИТЕЛЕЙ ГАЗА</t>
  </si>
  <si>
    <t>14.1.</t>
  </si>
  <si>
    <t>10.2.140.</t>
  </si>
  <si>
    <t>Снятие огневой камеры</t>
  </si>
  <si>
    <t>Установка огневой камеры</t>
  </si>
  <si>
    <t>Крепление корпуса горелки ВПГ</t>
  </si>
  <si>
    <t>Крепление корпуса горелки КГИ</t>
  </si>
  <si>
    <t>Закрепление водонагревателя</t>
  </si>
  <si>
    <t xml:space="preserve">Водонагреватель ёмкостный, отопительный (отопительноварочный) котёл, отопительная газовая печь. </t>
  </si>
  <si>
    <t>10.2.136.</t>
  </si>
  <si>
    <t>Замена ёмкосного водонагревателя и его комплектующих</t>
  </si>
  <si>
    <t>Демонтаж котла с установкой заглушки</t>
  </si>
  <si>
    <t>10.2.141.</t>
  </si>
  <si>
    <t>10.2.142.</t>
  </si>
  <si>
    <t>10.2.143.</t>
  </si>
  <si>
    <t>10.2.144.</t>
  </si>
  <si>
    <t>10.2.145.</t>
  </si>
  <si>
    <t>Демонтаж горелки отопительного котла (печи) с установкой заглушки</t>
  </si>
  <si>
    <t>Замена горелки отопительного котла</t>
  </si>
  <si>
    <t>Замена горелки пищеварочного котла</t>
  </si>
  <si>
    <t>Замена газовой печной горелки</t>
  </si>
  <si>
    <t>Замена крана горелки АГВ-80, АОГВ-4, АОГВ-20</t>
  </si>
  <si>
    <t>Замена крана горелки отопительного котла ВНИИСТО-МЧ или отопительной печи.</t>
  </si>
  <si>
    <t>Замена крана горелки пищеварочного котла</t>
  </si>
  <si>
    <t>10.2.146.</t>
  </si>
  <si>
    <t>10.2.147.</t>
  </si>
  <si>
    <t>10.2.148.</t>
  </si>
  <si>
    <t>10.2.149.</t>
  </si>
  <si>
    <t>10.2.150.</t>
  </si>
  <si>
    <t>10.2.151.</t>
  </si>
  <si>
    <t>10.2.152.</t>
  </si>
  <si>
    <t>10.2.153.</t>
  </si>
  <si>
    <t>10.2.154.</t>
  </si>
  <si>
    <t>10.2.155.</t>
  </si>
  <si>
    <t>10.2.156.</t>
  </si>
  <si>
    <t>10.2.157.</t>
  </si>
  <si>
    <t>10.2.158.</t>
  </si>
  <si>
    <t>10.2.159.</t>
  </si>
  <si>
    <t>10.2.160.</t>
  </si>
  <si>
    <t>10.2.161.</t>
  </si>
  <si>
    <t>Для предприятия (руб.)</t>
  </si>
  <si>
    <t>Прокладка с пневматическим испытание стального надземного газопровода диаметром до 40мм</t>
  </si>
  <si>
    <t>Выдача технических условий на вынос и (или) демонтаж подземного газопровода</t>
  </si>
  <si>
    <t>Ремонт крана плиты или крана на пуске с притиркой</t>
  </si>
  <si>
    <t>10.2.162.</t>
  </si>
  <si>
    <t>10.2.163.</t>
  </si>
  <si>
    <t>термо регул.</t>
  </si>
  <si>
    <t>25 мм</t>
  </si>
  <si>
    <t>ОБЩЕСТВЕННЫХ НЕПРОИЗВОДСТВЕННОГО НАЗНАЧЕНИЯ И ЖИЛЫХ ЗДАНИЙ.</t>
  </si>
  <si>
    <t>РАЗДЕЛ 10. ВНУТРЕННИЕ ГАЗОПРОВОДЫ И БЫТОВОЕ ОБОРУДОВАНИЕ АДМИНИСТРАТИВНЫХ,</t>
  </si>
  <si>
    <t>чел.</t>
  </si>
  <si>
    <t>14.2.</t>
  </si>
  <si>
    <t>То же, при обучении в группе (4-5- человек)</t>
  </si>
  <si>
    <t>Вызов слесаря для выполнения ремонта</t>
  </si>
  <si>
    <t>Установка горизонтального футляра на газопроводе с заливкой битумом концов футляра при диаметре                              до 200 мм</t>
  </si>
  <si>
    <t>Проверка пределов регулирования давления и стабильности работы регулятора при измерении расхода газа</t>
  </si>
  <si>
    <t>7.4.14.</t>
  </si>
  <si>
    <t>Проверка пределов срабатывания предохранительно-запорных и сборных клапанов.</t>
  </si>
  <si>
    <t>7.4.15.</t>
  </si>
  <si>
    <t>Замена сальниковой набивки на задвижке газопровода высокого (среднего) давления с диаметром до 200 мм</t>
  </si>
  <si>
    <t>5.3.17.</t>
  </si>
  <si>
    <t>0,85</t>
  </si>
  <si>
    <t xml:space="preserve">2.2.28. </t>
  </si>
  <si>
    <t>Изготовление крепления для прокладки газопровода диаметром до 100 мм по стене здания</t>
  </si>
  <si>
    <t>крепление</t>
  </si>
  <si>
    <t>2.2.29.</t>
  </si>
  <si>
    <t xml:space="preserve"> Пробивка отверстий шлямбуром под крепление в стене здания</t>
  </si>
  <si>
    <t>5.1.29.</t>
  </si>
  <si>
    <t>11.1.70.</t>
  </si>
  <si>
    <t>Выдача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</si>
  <si>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Подтверждение технических условий на перенос существующих бытовых газовых приборов в производственном, общественном (админ.) здании с учетом согласования проекта (при выполнении работ без согласования проекта в п.п.1.1.46.-1.1.51.прим. коэф.0.7)</t>
  </si>
  <si>
    <t>Подтверждение технических условий на перенос существующих бытовых газовых приборов в жилом доме с учетом согласования</t>
  </si>
  <si>
    <t>Подтверждение технических условий на установку бытового счетчика газа на существующем газопроводе с учетом согласования</t>
  </si>
  <si>
    <t>Подтверждение технических условий на проектирование газораспределительной системы, жилого дома с количеством квартир до 20 от, места подключения до приборов</t>
  </si>
  <si>
    <t>Подтверждение технических условий на проектирование газораспределительной системы многоквартирного жилого дома от места подключения до приборов</t>
  </si>
  <si>
    <t>Подтверждение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</si>
  <si>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То же, при количестве жилых домов до 100 (На каждые дополнительные 10 домов применять коэф.1,1)</t>
  </si>
  <si>
    <t>Выдача технических условий на проектирование газораспределительной системы жилого дома индивидуальной застройки с учетом согласования</t>
  </si>
  <si>
    <t>Выдача технических условий на установку промышленного счетчик счетчика газа</t>
  </si>
  <si>
    <t>То же, протяженностью до 10 км (На каждые дополнит. 5 км свыше 10 км применять коэф.1,5)</t>
  </si>
  <si>
    <t>Согласование проекта на установку бытовых газовых приборов в производственном, общественном (административном) и других зданиях</t>
  </si>
  <si>
    <t>Пересогласование проекта газораспределительной системы жилого дома от места подключения до приборов с количеством квартир до 20</t>
  </si>
  <si>
    <t>Пересогласование проекта газораспределительной системы общественного здания производственного назначения</t>
  </si>
  <si>
    <t>(При врезке с отключением газопровода высокого (среднего) .давления всех диаметров применять коэф.1,15; с понижением
давления или при врезке заготовкой применять коэф 1,3; при обрезке газопровода без установки заглушки применять коэф.0,8)</t>
  </si>
  <si>
    <t>То же, при количестве жилых домов до 100 (На каждые дополнительные 10 домов цена увеличивается на 10 %</t>
  </si>
  <si>
    <t>Тоже, протяженностью до 10 км (На каждые дополнительные 5 км свыше 10 км цена увеличивается на 50 %)</t>
  </si>
  <si>
    <t>Врезка или обрезка (с заглушкой) надземного газопровода низкого давления с отключением давления в сети при диаметре   до 25 мм</t>
  </si>
  <si>
    <t>Приварка фланцев к стальному газопроводу диаметром до 50мм</t>
  </si>
  <si>
    <t>Состав исполни телей</t>
  </si>
  <si>
    <t>Монтаж изолирующих фланцев на газопроводе диаметром до 50мм</t>
  </si>
  <si>
    <t>Монтаж бытового счетчика газа на существующем газопроводе с опрессовкой и пуском газа (При монтаже счетчика с новой подводкой внутридомового газопровода и врезкой крана дополнительно применять пункты  2.1.9 и 2.2.3)</t>
  </si>
  <si>
    <t>Замена плиты с новой подводкой газопровода и пуском газа (Для плит повышенной комфортности и импортного производства  . применять коэф. 1,25)</t>
  </si>
  <si>
    <t>То же, при установке плиты, проточного водонагревателя и двух отопительных аппаратов (При установке двух плит применять коэф.1,1 бытового счетчика газа -коэф.1,03, двух счетчиков - коэф.1,06 )</t>
  </si>
  <si>
    <t>То же, при установке двух плит, двух водонагревателей и двух отопительных аппаратов (При установке газового счетчика применять коэф.1,03, двух счетчиков применять коэф.1,06)</t>
  </si>
  <si>
    <t>То же, при количестве приборов на одном стояке11-15</t>
  </si>
  <si>
    <t>Единица измерения</t>
  </si>
  <si>
    <t>Технический надзор за строительством надземного газопровода на опорах (На каждые последующие 25 м применять коэф. 0,6)</t>
  </si>
  <si>
    <t>Технический надзор за строительством подземного газопровода, ввода (до.25 м) (На каждые последующие 25 м применять коэф. 0,6)</t>
  </si>
  <si>
    <t>Проверка исполнительно-технической документации на построенный подземный газопровод (до 100 м)
(В пунктах 4.1.15 и 4.1.16 на каждые последующие 100 м газопровода применять коэф.0,5)</t>
  </si>
  <si>
    <t>Проверка исполнительно-технической документации на построенный ШРП, РДГК, РДНК И Др</t>
  </si>
  <si>
    <t>стык (6 образцов)</t>
  </si>
  <si>
    <t>Обход и осмотр трассы надземного уличного газопровода</t>
  </si>
  <si>
    <t>Обход и осмотр подземного уличного газопровода</t>
  </si>
  <si>
    <t>Обход и осмотр внутриквартального и дворового газопровода</t>
  </si>
  <si>
    <t>Осмотр технического состояния и проверка на загазованность газопровода ввода</t>
  </si>
  <si>
    <t>Проверка на загазованность подвала здания (технического подполья); подлежащего проверке в зоне 15 м от газопровода (При использовании штуцера применять коэф. 0,25)</t>
  </si>
  <si>
    <t>Проверка на загазованность контрольной трубки (При выполнении дополнительных работ, связанных с очисткой крышки ковера от снега и льда в пунктах 5.1.7-5.1.12 применять коэф. 1,2)</t>
  </si>
  <si>
    <t>контроль ная трубка</t>
  </si>
  <si>
    <t>конденса тор-сборник</t>
  </si>
  <si>
    <t xml:space="preserve">слесарь 2р. </t>
  </si>
  <si>
    <t xml:space="preserve">Проверка технического состояния конденсатосборника без удаления конденсата
</t>
  </si>
  <si>
    <t>Согласование npoeкта газораспределительной системы от места подключения до прибора многоквартирного жилого дома</t>
  </si>
  <si>
    <t>Глава 1. Технический надзор за строительством объектов газораспределительной системы.</t>
  </si>
  <si>
    <t>Осмотр технического состояния ШРП при одной нитке газопровода</t>
  </si>
  <si>
    <t>0,62</t>
  </si>
  <si>
    <t>49,46</t>
  </si>
  <si>
    <t>117,02</t>
  </si>
  <si>
    <t>146,27</t>
  </si>
  <si>
    <t>128,72</t>
  </si>
  <si>
    <t>Осмотр технического состояния регуляторов давления типа РДГК-6, РДГК-10, РДГД-20, РДНК-400, РДСК-50</t>
  </si>
  <si>
    <t>57,43</t>
  </si>
  <si>
    <t>135,89</t>
  </si>
  <si>
    <t>169,86</t>
  </si>
  <si>
    <t>149,48</t>
  </si>
  <si>
    <t>150 мм</t>
  </si>
  <si>
    <t>РГ-40</t>
  </si>
  <si>
    <t>РГ-100</t>
  </si>
  <si>
    <t>СГ-100</t>
  </si>
  <si>
    <t>Устранение утечки газа на резьбовом соединении газопроводов в котельной при диаметре газопровода до 20 мм</t>
  </si>
  <si>
    <t>РАЗДЕЛ 9. ВНУТРЕННИЕ ГАЗОПРОВОДЫ, ГАЗОИСПОЛЬЗУЮЩИЕ УСТАНОВКИ И ГАЗОВОЕ ОБОРУДОВАНИЕ                                                              ПРОИЗВОДСТВЕННЫХ ЗДАНИЙ, КОТЕЛЬНЫХ, ОБЩЕСТВЕННЫХ ЗДАНИЙ ПРОИЗВОДСТВЕННОГО НАЗНАЧЕНИЯ.</t>
  </si>
  <si>
    <t>10.1.20.1.</t>
  </si>
  <si>
    <t>Проверка на плотность фланцевых, резьбовых соединений и сварных стыков на газопроводе в подъезде здания при диаметре до 32 мм</t>
  </si>
  <si>
    <t>Замена крана горелки АГВ-120, АОГВ-17,5, АОГВ-23 и др.</t>
  </si>
  <si>
    <t>То же, на каждый дополнительный один метр газопровода  диаметром 15 мм</t>
  </si>
  <si>
    <t>РЕМОНТ ГАЗОВОГО ОБОРУДОВАНИЯ, КИП И СРЕДСТВ АВТОМАТИКИ.</t>
  </si>
  <si>
    <t>Глава 1.  Изготовление и ремонт деталей и запасных частей к газовому оборудованию.</t>
  </si>
  <si>
    <t>Глава 1.Выдача и подтверждение технических условий на проектирование газораспределительной системы.</t>
  </si>
  <si>
    <t>Глава 2. Строительно-монтажные работы на газопроводе.</t>
  </si>
  <si>
    <t>Глава 3. Монтаж газового оборудования в ГРП (ГРУ, ШРП).</t>
  </si>
  <si>
    <t>Глава 4. Монтаж  бытовых  газовых  приборов и оборудования.</t>
  </si>
  <si>
    <t>РАЗДЕЛ 4. ТЕХНИЧЕСКИЙ НАДЗОР ЗА СТРОИТЕЛЬСТВОМ.</t>
  </si>
  <si>
    <t>Глава 2. Проверка состояния газопровода приборным методом контроля.</t>
  </si>
  <si>
    <t>РАЗДЕЛ 5. НАРУЖНЫЕ СТАЛЬНЫЕ ГАЗОПРОВОДЫ, АРМАТУРА И СООРУЖЕНИЯ.</t>
  </si>
  <si>
    <t>Глава 1. Техническое обслуживание.</t>
  </si>
  <si>
    <t>Глава 3. Текущий и капитальный ремонт газопроводов.</t>
  </si>
  <si>
    <t>РАЗДЕЛ 7. ГАЗОРЕГУЛЯТОРНЫЕ ПУНКТЫ (ГРП), ГАЗОРЕГУЛЯТОРНЫЕ УСТАНОВКИ (ГРУ) И ШКАФНЫЕ ГАЗОРЕГУЛЯТОРНЫЕ ПУНКТЫ (ШРП).</t>
  </si>
  <si>
    <t>Глава 1. Осмотр технического состояния (обход).</t>
  </si>
  <si>
    <t>Глава 2. Техническое обслуживание и текущий ремонт.</t>
  </si>
  <si>
    <t>Глава 3. Капитальный ремонт.</t>
  </si>
  <si>
    <t>Глава 4. Диагностика технического состояния газопроводов и оборудования (ШРП).</t>
  </si>
  <si>
    <t>Глава 2.  Текущий капитальный ремонт.</t>
  </si>
  <si>
    <t>Глава 2. Ремонт по заявкам.</t>
  </si>
  <si>
    <t>тепло обменник</t>
  </si>
  <si>
    <t>терморе гулятор</t>
  </si>
  <si>
    <t>9.1.1.</t>
  </si>
  <si>
    <t>Отклюючение (консервация) на летний период газового оборудования котельной с котлом малой мощности (до 1 Гкал/час) с автоматикой. (На каждый последующий котёл применять коэф. 0,33)</t>
  </si>
  <si>
    <t>слесарь 5 р.</t>
  </si>
  <si>
    <t>9.1.2.</t>
  </si>
  <si>
    <t>Отклюючение (консервация) на летний период газового оборудования котельной с котлом малой мощности (до 1 Гкал/час) без автоматики. (На каждый последующий котёл применять коэф. 0,28)</t>
  </si>
  <si>
    <t>9.1.3.</t>
  </si>
  <si>
    <t>То же, при установке газовой плиты и проточного водонагревателя</t>
  </si>
  <si>
    <t>14.9.</t>
  </si>
  <si>
    <t>Инструктаж в техническом кабинете по правилам пользования газовыми приборами населения, проживающего в домах индивидуальной застройки при установке газовой плиты</t>
  </si>
  <si>
    <t>14.10.</t>
  </si>
  <si>
    <t>14.11.</t>
  </si>
  <si>
    <t>То же, при установке газовой плиты и проточного водонагревателя и отопительного аппарата.</t>
  </si>
  <si>
    <t>14.12.</t>
  </si>
  <si>
    <t>То же, при установке только проточного водонагревателя или отопительного аппарата.</t>
  </si>
  <si>
    <t>конд.сб.</t>
  </si>
  <si>
    <t>Монтаж стальных фасонных частей диаметром до 50 мм</t>
  </si>
  <si>
    <t>шт.</t>
  </si>
  <si>
    <t>Установка регулятора давления газа диаметром 50 мм</t>
  </si>
  <si>
    <t>2.2.18.</t>
  </si>
  <si>
    <t>Пересогласование проекта на реконструкцию газораспределительной системы предприятия или котельной</t>
  </si>
  <si>
    <t>Глава 4. Проектные, консультационные и прочие работы.</t>
  </si>
  <si>
    <t>Для населения (руб.)</t>
  </si>
  <si>
    <t>Изоляция мест врезки или обрезки газопровода (без приготовления мастики) при диаметре до 100мм.</t>
  </si>
  <si>
    <t>Прокладка с пневматическим испытанием внутридомового газопровода диаметром до  50 мм</t>
  </si>
  <si>
    <t>2.2.27.</t>
  </si>
  <si>
    <t>Замена газовой плиты без изменения подводки с пуском газа и регулировкой работы горелок плиты</t>
  </si>
  <si>
    <t>10.2.2.</t>
  </si>
  <si>
    <t>10.2.6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</si>
  <si>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</si>
  <si>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</si>
  <si>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</si>
  <si>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</si>
  <si>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</si>
  <si>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</si>
  <si>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</si>
  <si>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</si>
  <si>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</si>
  <si>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</si>
  <si>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</si>
  <si>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10.2.11.</t>
  </si>
  <si>
    <t>10.2.12.</t>
  </si>
  <si>
    <t>Замена регулятора подачи воздуха</t>
  </si>
  <si>
    <t>10.2.13.</t>
  </si>
  <si>
    <t xml:space="preserve"> </t>
  </si>
  <si>
    <t>10.1.3.1</t>
  </si>
  <si>
    <t>То же, плиты пятигорелочной</t>
  </si>
  <si>
    <t>2 раза в месяц</t>
  </si>
  <si>
    <t>Приложение №1</t>
  </si>
  <si>
    <t>Установка крана при монтаже внутридомового газового оборудования при Ø 15-20 мм</t>
  </si>
  <si>
    <t>Выдача технических условий на установку бытовых газовых приборов в производственном, общественном (административном)
и др.зданиях</t>
  </si>
  <si>
    <t>Выдача технических условий на реконструкцию газораспределитель-
тельной системы предприятия или котельной</t>
  </si>
  <si>
    <t>Подтверждение технических условий на газификацию бани (летней кухни, гаража, теплицы) с учетом согласования</t>
  </si>
  <si>
    <t>Пуск в эксплуатацию (расконсервация) бытового отопительного газового оборудования с автоматическим устройством после отключения на летний период. (На каждый последующий аппарат применять коэф. 0,75)</t>
  </si>
  <si>
    <t>9.1.8.</t>
  </si>
  <si>
    <t>То же, без автоматического устройстваю На каждый последующий аппарат применять коэф. 0,75)</t>
  </si>
  <si>
    <t>9.1.9.</t>
  </si>
  <si>
    <t>Техническое обслуживание задвижки на фасадном наружном газопроводе диаметром до 50 мм</t>
  </si>
  <si>
    <t>2.2.24.</t>
  </si>
  <si>
    <t>Монтаж сварных переходов с диаметра 200 мм на 100 мм</t>
  </si>
  <si>
    <t>переход</t>
  </si>
  <si>
    <t xml:space="preserve">2.2.25. </t>
  </si>
  <si>
    <t xml:space="preserve">Изготовление опоры под газопровод диаметром до100мм 
</t>
  </si>
  <si>
    <t>опора</t>
  </si>
  <si>
    <t>2.2.26.</t>
  </si>
  <si>
    <t>Копание ям для стоек и столбов</t>
  </si>
  <si>
    <t>1,20</t>
  </si>
  <si>
    <t>Установка опоры под газопровод с бетонированием</t>
  </si>
  <si>
    <t xml:space="preserve"> слесарь 3р</t>
  </si>
  <si>
    <t xml:space="preserve">эл.газосв. 5р. </t>
  </si>
  <si>
    <t xml:space="preserve"> слесарь 4р.</t>
  </si>
  <si>
    <t xml:space="preserve">слесарь 3р.    .     </t>
  </si>
  <si>
    <t xml:space="preserve">слесарь 4р.     </t>
  </si>
  <si>
    <t xml:space="preserve">слесарь 3р. </t>
  </si>
  <si>
    <t>слесарь 3р</t>
  </si>
  <si>
    <t>Пуск в эксплуатацию (расконсервация) котельной с котлом малой мощности с автоматикой после отключения на летний период. ( На каждый последующий котёл применять коэф. 0,3)</t>
  </si>
  <si>
    <t>9.1.10.</t>
  </si>
  <si>
    <t>Замена разрядника блока пъезорозжига</t>
  </si>
  <si>
    <t>Замена терморегулятора плиты "Брест"</t>
  </si>
  <si>
    <t>Замена подвода малого и большого газопровода к плите</t>
  </si>
  <si>
    <t>подвод</t>
  </si>
  <si>
    <t>Установка гибкого шланга</t>
  </si>
  <si>
    <t>шланг</t>
  </si>
  <si>
    <t>Регулировка горения газа с калибровкой отверстия форсунки плиты</t>
  </si>
  <si>
    <t>опреация</t>
  </si>
  <si>
    <t>Регулировка горения горелок духового шкафа плиты</t>
  </si>
  <si>
    <t>Прочистка, калибровка сопла горелки плиты</t>
  </si>
  <si>
    <t>Настройка терморегулятора</t>
  </si>
  <si>
    <t>Настройка электромагнитного клапана (ЭМК) плиты</t>
  </si>
  <si>
    <t>ЭМК</t>
  </si>
  <si>
    <t>Чистка форсунки</t>
  </si>
  <si>
    <t>форсунка</t>
  </si>
  <si>
    <t>Чистка подводящихтрубок к горелкам</t>
  </si>
  <si>
    <t>Первичный пуск газа в ШРП при одной нитке газопровода</t>
  </si>
  <si>
    <t>4,32</t>
  </si>
  <si>
    <t>3.17.</t>
  </si>
  <si>
    <t>Первичный пуск  подземного газопровода к предприятию</t>
  </si>
  <si>
    <t>3.18.</t>
  </si>
  <si>
    <t>3.19.</t>
  </si>
  <si>
    <t>Первичный пуск надземного газопровода к предприятию</t>
  </si>
  <si>
    <t>2,43</t>
  </si>
  <si>
    <t>Первичный пуск газа в газовое оборудование котельной малой мощности с одним котлом (до 1 Гкал/ч) с автоматикой</t>
  </si>
  <si>
    <t>3.40.</t>
  </si>
  <si>
    <t>То же, без автоматики</t>
  </si>
  <si>
    <t>3.21.</t>
  </si>
  <si>
    <t>Первичный пуск каждого последующего котла малой мощности с автоматикой</t>
  </si>
  <si>
    <t>0,67</t>
  </si>
  <si>
    <t>3.23.</t>
  </si>
  <si>
    <t>Текущий ремонт газового оборудования печи по произовдству печенья</t>
  </si>
  <si>
    <t>6,00</t>
  </si>
  <si>
    <t>536,04</t>
  </si>
  <si>
    <t xml:space="preserve">1 268,27 </t>
  </si>
  <si>
    <t xml:space="preserve">3 363,21 </t>
  </si>
  <si>
    <t>601,14</t>
  </si>
  <si>
    <t>1 422,30</t>
  </si>
  <si>
    <t xml:space="preserve">Техническое обслуживание двухконтурного котла </t>
  </si>
  <si>
    <t>Техническое обслуживание котельной с котлом средней мощности без автоматики (На каждый последующий котёл применять коэф. 0,5)</t>
  </si>
  <si>
    <t>Техническое обслуживание котельной с котлом средней мощности с автоматикой (На каждый последующий котёл применять коэф. 0,6)</t>
  </si>
  <si>
    <t>9.1.18.</t>
  </si>
  <si>
    <t>печь</t>
  </si>
  <si>
    <t>9.1.20.</t>
  </si>
  <si>
    <t>То же, по выпечке печения</t>
  </si>
  <si>
    <t>5.1.37.</t>
  </si>
  <si>
    <t>Оформление разрешения на производство земляных работ с выдачей привязок газопровода (без выезда на место)</t>
  </si>
  <si>
    <t>разрешение</t>
  </si>
  <si>
    <t>5.1.38.</t>
  </si>
  <si>
    <t>То же, с выездом на место</t>
  </si>
  <si>
    <t>1.2.10.</t>
  </si>
  <si>
    <t>Согласование проекта строительства ГРП</t>
  </si>
  <si>
    <t>1.2.11.</t>
  </si>
  <si>
    <t>Согласование проекта ШРП</t>
  </si>
  <si>
    <t>1.2.12.</t>
  </si>
  <si>
    <t>Согласование проекта газораспределительной системы предприятия или котельной с ГРУ</t>
  </si>
  <si>
    <t>1.2.13.</t>
  </si>
  <si>
    <t>Согласование проекта газораспределительной системы предприятия или котельной</t>
  </si>
  <si>
    <t>1.2.14.</t>
  </si>
  <si>
    <t>Согласование проекта газораспределительной системы общественного здания производственного назначения</t>
  </si>
  <si>
    <t>1.2.15.</t>
  </si>
  <si>
    <t>1.2.16.</t>
  </si>
  <si>
    <t xml:space="preserve">Согласование проекта реконструкции (протяжка, санация) подземного газопровода.
</t>
  </si>
  <si>
    <t>1.2.17.</t>
  </si>
  <si>
    <t xml:space="preserve">Согласование проекта реконструкции ГРП
</t>
  </si>
  <si>
    <t>1.2.18.</t>
  </si>
  <si>
    <t>Согласование проекта на вынос и(или) демонтаж подземного  газопровода</t>
  </si>
  <si>
    <t>1.2.19.</t>
  </si>
  <si>
    <t>1.2.20.</t>
  </si>
  <si>
    <t xml:space="preserve">Согласование проекта реконструкции газораспределительной системы предприятия или котельной  </t>
  </si>
  <si>
    <t>1.2.21.</t>
  </si>
  <si>
    <t>10.1.3.2</t>
  </si>
  <si>
    <t>То же, плиты шестигорелочной</t>
  </si>
  <si>
    <t>10.2.22.1</t>
  </si>
  <si>
    <t>10.2.22.2</t>
  </si>
  <si>
    <t>Смазка крана диаметром 15мм.</t>
  </si>
  <si>
    <t>Смазка крана диаметром 25-40мм.</t>
  </si>
  <si>
    <t>Согласование проекта на установку промышленного счётчика газа.</t>
  </si>
  <si>
    <t>1.2.23.</t>
  </si>
  <si>
    <t>Согласование npoeкта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</si>
  <si>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1.2.24.</t>
  </si>
  <si>
    <t>1.2.25.</t>
  </si>
  <si>
    <t>То же, при планировке квартир в двух уровнях</t>
  </si>
  <si>
    <t>1.2.27.</t>
  </si>
  <si>
    <t>Согласование проекта прокладки других инженерных подземных коммуникаций</t>
  </si>
  <si>
    <t>1.2.28.</t>
  </si>
  <si>
    <t>Согласование места размещения объекта строительства (с выездом на место с коэф.1,5)</t>
  </si>
  <si>
    <t>1.2.29.</t>
  </si>
  <si>
    <t>Глава 1. Врезка, обрезка металлического газопровода.</t>
  </si>
  <si>
    <t>слесарь 4р</t>
  </si>
  <si>
    <t>1,60</t>
  </si>
  <si>
    <t>(Стоимость работ по восстановлению защитного покрытия приведена в пункте 5.3.1.)</t>
  </si>
  <si>
    <t>5.3.4.</t>
  </si>
  <si>
    <t>Восстановление стенки газопровода наложением заплаты с условным диаметром газопровода до 200мм.</t>
  </si>
  <si>
    <t>заплата</t>
  </si>
  <si>
    <t>2.2.19.</t>
  </si>
  <si>
    <t>Устройство битумной изоляции стальных газопроводов диаметром до 100 мм</t>
  </si>
  <si>
    <t>1,70</t>
  </si>
  <si>
    <t>2.2.20.</t>
  </si>
  <si>
    <t>Очистка внутренней полости газопровода продувкой воздухом диаметром до 200 мм</t>
  </si>
  <si>
    <t>10м</t>
  </si>
  <si>
    <t>Заполнение системы газопровода воздухом для проведения пневматических испытаний диаметром    до 50 мм</t>
  </si>
  <si>
    <t>2.2.21.</t>
  </si>
  <si>
    <t>51-100 мм</t>
  </si>
  <si>
    <t>2.2.22.</t>
  </si>
  <si>
    <t>Пневматическое испытание внутреннего газопровода диаметром до 50 мм</t>
  </si>
  <si>
    <t>0,25</t>
  </si>
  <si>
    <t>Прокладка с пневматическим испытание стального подземного газопровода диаметром до 100мм</t>
  </si>
  <si>
    <t xml:space="preserve"> слесарь   5р.</t>
  </si>
  <si>
    <t>2,15</t>
  </si>
  <si>
    <t>слесарь   3р.</t>
  </si>
  <si>
    <t xml:space="preserve"> слесарь   3р.</t>
  </si>
  <si>
    <t xml:space="preserve">слесарь   4р. </t>
  </si>
  <si>
    <t>слесарь   5р.</t>
  </si>
  <si>
    <t>89,34</t>
  </si>
  <si>
    <t>100,19</t>
  </si>
  <si>
    <t>89,37</t>
  </si>
  <si>
    <t>слесарь   4р. .</t>
  </si>
  <si>
    <t>слесарь   5р</t>
  </si>
  <si>
    <t>слесарь   5р..</t>
  </si>
  <si>
    <t xml:space="preserve"> слесарь   6р</t>
  </si>
  <si>
    <t xml:space="preserve">эл.газосв.4р. </t>
  </si>
  <si>
    <t>111,05</t>
  </si>
  <si>
    <t>токарь 6р.</t>
  </si>
  <si>
    <t xml:space="preserve">мастер </t>
  </si>
  <si>
    <t>Пересогласование проекта газораспределительной системы поселка городского типа или микрорайона города с населением до 50 тыс.жителей</t>
  </si>
  <si>
    <t>1.2.31.</t>
  </si>
  <si>
    <t>1.2.32.</t>
  </si>
  <si>
    <t>1.2.33.</t>
  </si>
  <si>
    <t>Пересогласование проекта прокладки подземного газопровода в населенном пункте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</si>
  <si>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150мм  (при выполнении работ по изоляции присоединения газопровода применять коэф. 1.1.)</t>
  </si>
  <si>
    <t>Монтаж (обвязка) конденсатор  сборника</t>
  </si>
  <si>
    <t>отверстие</t>
  </si>
  <si>
    <t>Демонтаж ротационного газового счётчика с установкой перемычки</t>
  </si>
  <si>
    <t>Первичный пуск газа в технологическую  газоиспользующую установку предприятия</t>
  </si>
  <si>
    <t>Первичный пуск газа в газовое оборудование жилого дома индивидуальной застройки при установке плиты и проточного водонагревателя (При установке двух водонагревателей применять коэф.1,5 ; при установке бытового счетчика газа применять коэф. 1,07)</t>
  </si>
  <si>
    <t>Первичный пуск газа в газовое оборудование жилого дома индивидуальной застройки при установке плиты, проточного водонагревателя и отопительной горелки (При установке бытового счетчика газа применять коэф.1,05)</t>
  </si>
  <si>
    <t xml:space="preserve">Технический надзор за строительством внутреннего газопровода и монтажом газового оборудования ГРУ и котельной или технологических печей предприятия     </t>
  </si>
  <si>
    <t>Проверка исполнительно-технической документации на построенный газрегуляторный пункт (При проверке документации на ГРУ применять коэф.0,5)</t>
  </si>
  <si>
    <t>Замена участка подземного газопровода (врезка катушки) при диаметре газопровода до 100 мм</t>
  </si>
  <si>
    <t xml:space="preserve">участок </t>
  </si>
  <si>
    <t>5.3.5.</t>
  </si>
  <si>
    <t xml:space="preserve">Замена участка фасадного газопровода (врезки катушки) диаметром до 50 мм </t>
  </si>
  <si>
    <t>(При работе с приставной лестницей применять в пунктах 5.3.6.-5.3.8. коэф.1,2)</t>
  </si>
  <si>
    <t>5.3.7.</t>
  </si>
  <si>
    <t>5.3.6.</t>
  </si>
  <si>
    <t>Обрезка участка фасадного газопровода диаметром до 50мм</t>
  </si>
  <si>
    <t>5.3.8.</t>
  </si>
  <si>
    <t>Обрезка недействующего газопровода (газового ввода) при диаметре газопровода до 100 мм</t>
  </si>
  <si>
    <t>1.2.35.</t>
  </si>
  <si>
    <t>Тоже, надземного газопровода</t>
  </si>
  <si>
    <t>1.2.36.</t>
  </si>
  <si>
    <t>к Приказу от 01.07.2015 г. №5</t>
  </si>
  <si>
    <t>Пересогласование проекта прокладки межпоселкового подземного газопровода протяженностью до 5 км</t>
  </si>
  <si>
    <t>1.2.37.</t>
  </si>
  <si>
    <t xml:space="preserve">1.2.38. </t>
  </si>
  <si>
    <t>Пересогласование проекта установки ШРП</t>
  </si>
  <si>
    <t>1.2.39.</t>
  </si>
  <si>
    <t>Пересогласование проекта газораспределительной системы предприятия или котельной с ГРУ</t>
  </si>
  <si>
    <t>1.2.40.</t>
  </si>
  <si>
    <t>Пересогласование проекта газораспределительной системы предприятия или котельной</t>
  </si>
  <si>
    <t>1.2.41.</t>
  </si>
  <si>
    <t>1.2.42.</t>
  </si>
  <si>
    <t xml:space="preserve">1.2.44. </t>
  </si>
  <si>
    <t xml:space="preserve">Пересогласованиё проекта реконструкции (протяжка, санация)  подземного газопровода </t>
  </si>
  <si>
    <t>Пересогласование проекта реконструкции ГРП</t>
  </si>
  <si>
    <t>1.2.45.</t>
  </si>
  <si>
    <t>1.2.47.</t>
  </si>
  <si>
    <t>1.2.48.</t>
  </si>
  <si>
    <t>Пересогласование проекта на установку промышл. счетчика газа</t>
  </si>
  <si>
    <t>1.2.49.</t>
  </si>
  <si>
    <t>Замена задвижки на газопроводе высокого (среднего) давления с диаметром газопровода до 100 мм</t>
  </si>
  <si>
    <t>6,38</t>
  </si>
  <si>
    <t>Замена прокладки на клапане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</si>
  <si>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</si>
  <si>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</si>
  <si>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</si>
  <si>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</si>
  <si>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</si>
  <si>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10.2.175,.</t>
  </si>
  <si>
    <t>Ремонт терморегулятора с заменой пружины (скобы или шурупа) на регулировочной винте.</t>
  </si>
  <si>
    <t>10.2.177.</t>
  </si>
  <si>
    <t>10.2.178.</t>
  </si>
  <si>
    <t>10.2.179.</t>
  </si>
  <si>
    <t>10.2.180.</t>
  </si>
  <si>
    <t>10.2.181.</t>
  </si>
  <si>
    <t>10.2.182.</t>
  </si>
  <si>
    <t>10.2.183.</t>
  </si>
  <si>
    <t>10.2.184.</t>
  </si>
  <si>
    <t>10.2.185.</t>
  </si>
  <si>
    <t>10.2.186.</t>
  </si>
  <si>
    <t>10.2.187.</t>
  </si>
  <si>
    <t>10.2.188.</t>
  </si>
  <si>
    <t>10.2.189.</t>
  </si>
  <si>
    <t>10.2.190.</t>
  </si>
  <si>
    <t>10.2.191.</t>
  </si>
  <si>
    <t>10.2.192.</t>
  </si>
  <si>
    <t>10.2.193.</t>
  </si>
  <si>
    <t>10.2.194.</t>
  </si>
  <si>
    <t>10.2.195.</t>
  </si>
  <si>
    <t>10.2.196.</t>
  </si>
  <si>
    <t>10.2.197.</t>
  </si>
  <si>
    <t>10.2.198.</t>
  </si>
  <si>
    <t>10.2.199.</t>
  </si>
  <si>
    <t>10.2.200.</t>
  </si>
  <si>
    <t>10.2.201.</t>
  </si>
  <si>
    <t>10.2.202.</t>
  </si>
  <si>
    <t>10.2.203.</t>
  </si>
  <si>
    <t>10.2.204.</t>
  </si>
  <si>
    <t>10.2.205.</t>
  </si>
  <si>
    <t>10.2.206.</t>
  </si>
  <si>
    <t>10.2.207.</t>
  </si>
  <si>
    <t>10.2.208.</t>
  </si>
  <si>
    <t>10.2.209.</t>
  </si>
  <si>
    <t>10.2.210.</t>
  </si>
  <si>
    <t>10.2.211.</t>
  </si>
  <si>
    <t>10.2.212.</t>
  </si>
  <si>
    <t>10.2.213.</t>
  </si>
  <si>
    <t>10.2.214.</t>
  </si>
  <si>
    <t>10.2.215.</t>
  </si>
  <si>
    <t>10.2.216.</t>
  </si>
  <si>
    <t>10.2.217.</t>
  </si>
  <si>
    <t>10.2.218.</t>
  </si>
  <si>
    <t>10.2.219.</t>
  </si>
  <si>
    <t>10.2.220.</t>
  </si>
  <si>
    <t>10.2.221.</t>
  </si>
  <si>
    <t>10.2.222.</t>
  </si>
  <si>
    <t>10.2.223.</t>
  </si>
  <si>
    <t>Ремонт автоматики горелок АГВ, АОГВ</t>
  </si>
  <si>
    <t>Прочистка отверстий горелки и удлинителя тяги</t>
  </si>
  <si>
    <t>Устранение засоров в подводке к запальнику</t>
  </si>
  <si>
    <t>Чистка контактов ЭМК без пайки катушки</t>
  </si>
  <si>
    <t>Чистка контактов ЭМК с пайкой катушки</t>
  </si>
  <si>
    <t>Перепайка контактов ЭМК</t>
  </si>
  <si>
    <t>Перепайка тяги к импульсной трубке</t>
  </si>
  <si>
    <t>Чистка форсунки запальника</t>
  </si>
  <si>
    <t>Чистка газового фильтра</t>
  </si>
  <si>
    <t>Регулировка клапана экономного расходования</t>
  </si>
  <si>
    <t>Ремонт автоматики горелки отопительного аппарата</t>
  </si>
  <si>
    <t>Очистка стабилизатора тяги сажи</t>
  </si>
  <si>
    <t>Очистка от сажи отопительного котла</t>
  </si>
  <si>
    <t>Очистка от накипи бака отопительного котла</t>
  </si>
  <si>
    <t>Проверка плотности бака после сварочных работ</t>
  </si>
  <si>
    <t>Ремонт бака отопительного котла</t>
  </si>
  <si>
    <t>Очистка рожков горелки от сажи</t>
  </si>
  <si>
    <t>Чистка сопел коллектора печной горелки</t>
  </si>
  <si>
    <t>Очистка от сажи отопительной печи</t>
  </si>
  <si>
    <t>Агрегат "Lennox"</t>
  </si>
  <si>
    <t>Техническая диагностика неисправности агрегата</t>
  </si>
  <si>
    <t>Вскрытие отсека вентилятора</t>
  </si>
  <si>
    <t>Замена температурных датчиков или конденсатора в отсеке вентилятора агрегата "Lennox" с заменой фильтра</t>
  </si>
  <si>
    <t>То же, без замены фильтра</t>
  </si>
  <si>
    <t>Замена датчика пламени</t>
  </si>
  <si>
    <t>Замена двигателя ветилятора с заменой фильтра</t>
  </si>
  <si>
    <t>Замена вентилятора в сборе агрегата "Lennox"с заменой фильтра</t>
  </si>
  <si>
    <t>То же, без замены фиьтра</t>
  </si>
  <si>
    <t>Прочие работы</t>
  </si>
  <si>
    <t>Замена газового крана на газопроводе диаметром до 32мм</t>
  </si>
  <si>
    <t>40-50 мм</t>
  </si>
  <si>
    <t>(При работе с приставной лестницы в пунктах 1.2.214. применять коэф. 1.2.)</t>
  </si>
  <si>
    <t>32 мм</t>
  </si>
  <si>
    <t>40 мм</t>
  </si>
  <si>
    <t>участок</t>
  </si>
  <si>
    <t>метр</t>
  </si>
  <si>
    <t>сгон</t>
  </si>
  <si>
    <t>Замена сгона внутреннего газопровода диаметром до 25 мм</t>
  </si>
  <si>
    <t>св. 25 мм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</si>
  <si>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газоснабжения.</t>
  </si>
  <si>
    <t>Устранение утечки газа в муфтовом соединении внутреннего газопровода диаметром до 50 мм</t>
  </si>
  <si>
    <t>Продувка и пуск дворового (подземного, надземного) газопровода к жилому дому после отлючения от газоснабжения.</t>
  </si>
  <si>
    <t>Продувка и пуск внутреннего газопровода в жилом доме индивид. застройки после отключения от газоснабжения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</si>
  <si>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</si>
  <si>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То же, при количестве приборов на ожном стояке св.5</t>
  </si>
  <si>
    <t>Отключение газового прибора с установкой заглушки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</si>
  <si>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</si>
  <si>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</si>
  <si>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Притирка газового крана диаметром до 15 мм</t>
  </si>
  <si>
    <t>25-40  мм</t>
  </si>
  <si>
    <t>Смазка газового крана диаметром до 15 мм</t>
  </si>
  <si>
    <t>Обследование газового прибора на его пригодность к эксплуатации</t>
  </si>
  <si>
    <t>Оповещение и отключение жилых домов на период ремонтных работ</t>
  </si>
  <si>
    <t>РАЗДЕЛ 11.  ИЗГОТОВЛЕНИЕ И РЕМОНТ ДЕТАЛЕЙ И ЗАПАСНЫХ ЧАСТЕЙ К ГАЗОВОМУ ОБОРУДОВАНИЮ.</t>
  </si>
  <si>
    <t>РЕМОНТ  ГАЗОВОГО  ОБОРУДОВАНИЯ</t>
  </si>
  <si>
    <t>Плита газовая</t>
  </si>
  <si>
    <t>токарь 4р.</t>
  </si>
  <si>
    <t>11.1.18.</t>
  </si>
  <si>
    <t>Капитальный ремонт газовой плиты</t>
  </si>
  <si>
    <t>Водонагреватель  проточный</t>
  </si>
  <si>
    <t>11.1.45.</t>
  </si>
  <si>
    <t>Ремонт газовых частей всех типов газовых колонок (сверление отверстий под болты, нарезка резьбы, разборка, смазка, сборка)</t>
  </si>
  <si>
    <t>ремонт</t>
  </si>
  <si>
    <t>слесарь 6р.</t>
  </si>
  <si>
    <t>2,65</t>
  </si>
  <si>
    <t>в том числе</t>
  </si>
  <si>
    <t>внешний осмотр изоляции</t>
  </si>
  <si>
    <t>адгезия к стали</t>
  </si>
  <si>
    <t>определение толщины изоляции прибором ДИСИ</t>
  </si>
  <si>
    <t>проверка сплошности изоляции</t>
  </si>
  <si>
    <t>4.2.4.</t>
  </si>
  <si>
    <t>Внешний осмотр качества изоляции газопровода после опускания его в траншею</t>
  </si>
  <si>
    <t>0,40</t>
  </si>
  <si>
    <t>км</t>
  </si>
  <si>
    <t>4.2.6.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</si>
  <si>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до 40 мм</t>
  </si>
  <si>
    <t>50-80  мм</t>
  </si>
  <si>
    <t>4.2.7.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</si>
  <si>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до 40 мм.</t>
  </si>
  <si>
    <t>стык             (2 образца)</t>
  </si>
  <si>
    <t>5.1.1.</t>
  </si>
  <si>
    <t>5.1.2.</t>
  </si>
  <si>
    <t>5.1.4.</t>
  </si>
  <si>
    <t>5.1.6</t>
  </si>
  <si>
    <t>слесарь 2р.</t>
  </si>
  <si>
    <t>подвал</t>
  </si>
  <si>
    <t>5.1.7.</t>
  </si>
  <si>
    <t>5.1.10.</t>
  </si>
  <si>
    <t xml:space="preserve"> Проверка технического состояния конденсатосборника с удалением конденсата давления газа</t>
  </si>
  <si>
    <t>5.1.11.</t>
  </si>
  <si>
    <t>Оформление результатов обхода трассы газопровода</t>
  </si>
  <si>
    <t>5.1.13.</t>
  </si>
  <si>
    <t>Проверка технического состояния конденсатосборника с удалением конденсата  ручным насосом</t>
  </si>
  <si>
    <t xml:space="preserve">5.1.12. </t>
  </si>
  <si>
    <t>рапорт</t>
  </si>
  <si>
    <t>3.25.</t>
  </si>
  <si>
    <t>1,15</t>
  </si>
  <si>
    <t>Первичный пуск каждого последующего котла средней мощности с автоматикой</t>
  </si>
  <si>
    <t>3.29.</t>
  </si>
  <si>
    <t>3.30.</t>
  </si>
  <si>
    <t>Пуско-наладочные работы по вводу в эксплуатацию горелок инфракрасного излучения</t>
  </si>
  <si>
    <t>0,72</t>
  </si>
  <si>
    <t>3.31.</t>
  </si>
  <si>
    <t>Первичный пуск газа в газовое оборудование общественного здания производственного назначения, административного назначения, административного, общественного здания</t>
  </si>
  <si>
    <t>3,70</t>
  </si>
  <si>
    <t>3.32.</t>
  </si>
  <si>
    <t>1,40</t>
  </si>
  <si>
    <t>Пуско-наладочные работы по вводу в эксплуатацию подземного газопровода к жилому дому (ввод до 25м)( При длине ввода свыше 25м применять коэф. 1,2)</t>
  </si>
  <si>
    <t>3.33.</t>
  </si>
  <si>
    <t>Пуско-наладочные работы по вводу в эксплуатацию надземного газопровода к жилому дому при длине до 100м (При длине газопровода свыше 100м применять коэф. 1.1)</t>
  </si>
  <si>
    <t>3.34.</t>
  </si>
  <si>
    <t>Первичный пуск газа в газовое оборудование жил. дома индивид. застройки при установке плиты (При установке 2х плит применять коэф. 1,8; при установке быт. счётчика газа применять коэф. 1.15) (При повтор. пуске газа в п.п. 3.34-3.52 применять коэф. 0.6)</t>
  </si>
  <si>
    <t>3.35.</t>
  </si>
  <si>
    <t xml:space="preserve">То же при установке проточного водонагревателя (При установке двух водонагревателей применять коэфф. 1.8; при установке бытового счётчика газа применять коэф. 1.05) </t>
  </si>
  <si>
    <t>3.36.</t>
  </si>
  <si>
    <t>То же, при  установке отопительного аппарата (При установке двух отопительных аппаратов применять коэф. 1,8; при установке бытового счётчика газа применять коэф. 1,1)</t>
  </si>
  <si>
    <t>3.37.</t>
  </si>
  <si>
    <t>То же, при установке плиты и отопительного аппарата  (При установке двух отопительных аппаратов применять коэф. 1,4; при установке бытового счётчика газа применять коэф. 1,08)</t>
  </si>
  <si>
    <t>3.38.</t>
  </si>
  <si>
    <t>крышка</t>
  </si>
  <si>
    <t xml:space="preserve">эл.газосв. 4р. </t>
  </si>
  <si>
    <t>2,86</t>
  </si>
  <si>
    <t>2,76</t>
  </si>
  <si>
    <t>1,75</t>
  </si>
  <si>
    <t>0,36</t>
  </si>
  <si>
    <t>1.1.10.</t>
  </si>
  <si>
    <t xml:space="preserve">Выдача технических условий на проектирование газораспределительной системы предприятия или котельной </t>
  </si>
  <si>
    <t>1.1.11.</t>
  </si>
  <si>
    <t>1.1.12.</t>
  </si>
  <si>
    <t>1.1.15.</t>
  </si>
  <si>
    <t>1.1.16.</t>
  </si>
  <si>
    <t>То же, надземного газопровода</t>
  </si>
  <si>
    <t>1.1.17.</t>
  </si>
  <si>
    <t>1.1.18.</t>
  </si>
  <si>
    <t>счётчик</t>
  </si>
  <si>
    <t>1.1.19.</t>
  </si>
  <si>
    <t>Выдача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согласования(При выполнении работ без согласования проекта в пунктах 1.1.19-1.1.24 применять коэф. 0,7)</t>
  </si>
  <si>
    <t>1.1.20.</t>
  </si>
  <si>
    <t>1.1.21.</t>
  </si>
  <si>
    <t>Выдача технических условий на газификацию бани (летней кухни, гаража, теплицы) с учетом согласования</t>
  </si>
  <si>
    <t>Выдача технических условий на установку дополнительных газовых приборов в жилом доме с учетом согласования</t>
  </si>
  <si>
    <t>1.1.25.</t>
  </si>
  <si>
    <t>1.1.26.</t>
  </si>
  <si>
    <t>1.1.27.</t>
  </si>
  <si>
    <t>1.1.22</t>
  </si>
  <si>
    <t>1.1.23.</t>
  </si>
  <si>
    <t>1.1.24.</t>
  </si>
  <si>
    <t>Выдача технических условий на проектирование жилого дома от места подключения до приборов с количеством квартир до 20</t>
  </si>
  <si>
    <t>Выдача технических условий на проектирование газораспределительной системы многоквартирного жилого дома от места подключения приборов</t>
  </si>
  <si>
    <t>9.1.26.</t>
  </si>
  <si>
    <t>св. 50 мм</t>
  </si>
  <si>
    <t>9.1.27.</t>
  </si>
  <si>
    <t>Техническое обслуживание (ревизия) задвижки в котельной при диаметре  газопровода  до  100 мм</t>
  </si>
  <si>
    <t>Техническое обслуживание газовых счётчиков типа:</t>
  </si>
  <si>
    <t>9.1.28.</t>
  </si>
  <si>
    <t>9.1.29.</t>
  </si>
  <si>
    <t>9.1.31.</t>
  </si>
  <si>
    <t>Техническое обслуживание сигнализатора загазованности (кроме проверки контрольными смесями)</t>
  </si>
  <si>
    <t>сигнализатор</t>
  </si>
  <si>
    <t>9.2.1.</t>
  </si>
  <si>
    <t>Текущий ремонт газового оборудования котельной с котлом малой мощности с автоматикой     (На каждый последующий котёл применять к цене коэф. 0,25)</t>
  </si>
  <si>
    <t>9.2.3.</t>
  </si>
  <si>
    <t>Текущий ремонт газового оборудования котельной с котлом средней мощности с автоматикой     (На каждый последующий котёл применять к цене коэф. 0,25)</t>
  </si>
  <si>
    <t>агрегат</t>
  </si>
  <si>
    <t>9.2.10.</t>
  </si>
  <si>
    <t>Ремонт, притирка и опрессовка задвижек диаметром:</t>
  </si>
  <si>
    <t>до 80 мм</t>
  </si>
  <si>
    <t>9.2.11.</t>
  </si>
  <si>
    <t>21-40 мм</t>
  </si>
  <si>
    <t>41-60 мм</t>
  </si>
  <si>
    <t>9.2.12.</t>
  </si>
  <si>
    <t>Замена пружины электромагнитного клапана</t>
  </si>
  <si>
    <t>9.2.14.</t>
  </si>
  <si>
    <t>Замена прокладки на газопроводе в котельной при диаметре</t>
  </si>
  <si>
    <t>2,29</t>
  </si>
  <si>
    <t>9.2.15.</t>
  </si>
  <si>
    <t>Замена задвижки крана на газопроводе в котельной при диаметре</t>
  </si>
  <si>
    <t>4,12</t>
  </si>
  <si>
    <t>9.2.17.</t>
  </si>
  <si>
    <t>Демонтаж ротационного или турбинного газового счётчика с установкой перемычки</t>
  </si>
  <si>
    <t>9.2.18.</t>
  </si>
  <si>
    <t>Замена газового счётчика типа: РГ-40</t>
  </si>
  <si>
    <t>РГ-100 (СГ-100)</t>
  </si>
  <si>
    <t>3,96</t>
  </si>
  <si>
    <t>5,48</t>
  </si>
  <si>
    <t>10.2.87.</t>
  </si>
  <si>
    <t>Замена теплообменника КГИ-56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</si>
  <si>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</si>
  <si>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</si>
  <si>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</si>
  <si>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</si>
  <si>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</si>
  <si>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</si>
  <si>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</si>
  <si>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</si>
  <si>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</si>
  <si>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</si>
  <si>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</si>
  <si>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>Замена сопла основной горелки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</si>
  <si>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</si>
  <si>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</si>
  <si>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</si>
  <si>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</si>
  <si>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</si>
  <si>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радиаторов КГИ-56</t>
  </si>
  <si>
    <t>10.2.97.</t>
  </si>
  <si>
    <t>Замена трубки запальника</t>
  </si>
  <si>
    <t>10.2.98.</t>
  </si>
  <si>
    <t>Замена электромагнитного клапана ВПГ</t>
  </si>
  <si>
    <t>10.2.99.</t>
  </si>
  <si>
    <t>Замена датчика тяги</t>
  </si>
  <si>
    <t>датчик</t>
  </si>
  <si>
    <t>10.2.100</t>
  </si>
  <si>
    <t>Замена прокладки водорегулятора</t>
  </si>
  <si>
    <t>10.2.101.</t>
  </si>
  <si>
    <t>Замена прокладки к газопроводящей трубке</t>
  </si>
  <si>
    <t>10.2.102.</t>
  </si>
  <si>
    <t>Замена прокладки газового узла или смесителя</t>
  </si>
  <si>
    <t>10.2.103.</t>
  </si>
  <si>
    <t>термопара</t>
  </si>
  <si>
    <t>10.2.104.</t>
  </si>
  <si>
    <t>Замена термопары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</si>
  <si>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</si>
  <si>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</si>
  <si>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</si>
  <si>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</si>
  <si>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</si>
  <si>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</si>
  <si>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</si>
  <si>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</si>
  <si>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</si>
  <si>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запальника</t>
  </si>
  <si>
    <t>10.2.109.</t>
  </si>
  <si>
    <t>10.2.110.</t>
  </si>
  <si>
    <t>Прочистка сопла водяного узла</t>
  </si>
  <si>
    <t>10.2.111.</t>
  </si>
  <si>
    <t>11.1.100.</t>
  </si>
  <si>
    <t>Проверка герметичности внутреннего газопровода и газового оборудования при количества приборов на одном стояке до 5 шт.</t>
  </si>
  <si>
    <t>Замена вытяжных труб у газовых приборов</t>
  </si>
  <si>
    <t>То же, без автоматического устройства</t>
  </si>
  <si>
    <t>Замена прокладок газоподводящей трубки</t>
  </si>
  <si>
    <t>Замена привода вентиля духового шкафа</t>
  </si>
  <si>
    <t>Прочистка сетки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</si>
  <si>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</si>
  <si>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</si>
  <si>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</si>
  <si>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</si>
  <si>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</si>
  <si>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Инструктаж лиц, ответственных за безопасную эксплуатацию бытовых газовых приборов, установленных в общественных зданиях производственного назначения, в общественных, административных и жилых зданиях.</t>
  </si>
  <si>
    <t>Выдача технических условий на перенос существующих бытовых газовых приборов в жилом доме с учетом согласования</t>
  </si>
  <si>
    <t>Выдача технических условий на установку бытового счетчика газа на существующем газопроводе с учетом согласования</t>
  </si>
  <si>
    <t>Снятие и прочистка отводящей трубки горячей воды с корректировкой резьбы</t>
  </si>
  <si>
    <t>Установка отводящей трубки горячей воды</t>
  </si>
  <si>
    <t>10.2.120.</t>
  </si>
  <si>
    <t>10.2.121.</t>
  </si>
  <si>
    <t>10.2.122.</t>
  </si>
  <si>
    <t>10.2.123.</t>
  </si>
  <si>
    <t>10.2.124.</t>
  </si>
  <si>
    <t>10.2.125.</t>
  </si>
  <si>
    <t>10.2.126.</t>
  </si>
  <si>
    <t>10.2.127.</t>
  </si>
  <si>
    <t>10.2.128.</t>
  </si>
  <si>
    <t>10.2.129.</t>
  </si>
  <si>
    <t>Снятие и прочистка трубок радиатора КГИ-56 с корректировкой резьбы</t>
  </si>
  <si>
    <t>Установка трубок радиатора КГИ-56</t>
  </si>
  <si>
    <t>Развальцовка подводящей трубки холодной воды с заменой гайки или штуцера</t>
  </si>
  <si>
    <t>Нарезка резьбовых соединений водяной части ВПГ или КГИ</t>
  </si>
  <si>
    <t>Смазка пробки блок-крана</t>
  </si>
  <si>
    <t>Смазка штока газового узла</t>
  </si>
  <si>
    <t>Регулировка штока газового узла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</si>
  <si>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</si>
  <si>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</si>
  <si>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</si>
  <si>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калорифера</t>
  </si>
  <si>
    <t>10.2.130.</t>
  </si>
  <si>
    <t>10.2.131.</t>
  </si>
  <si>
    <t>10.2.132.</t>
  </si>
  <si>
    <t>10.2.134.</t>
  </si>
  <si>
    <t>10.2.133.</t>
  </si>
  <si>
    <t>10.2.135.</t>
  </si>
  <si>
    <t>10.2.137.</t>
  </si>
  <si>
    <t>10.2.138.</t>
  </si>
  <si>
    <t>10.2.139.</t>
  </si>
  <si>
    <t>Проверка перепада давления на фильтре</t>
  </si>
  <si>
    <t>7.4.17.</t>
  </si>
  <si>
    <t>Визуальный и измерительный контроль оборудования</t>
  </si>
  <si>
    <t>Анализ технической документации</t>
  </si>
  <si>
    <t>10.2.164.</t>
  </si>
  <si>
    <t>10.2.165.</t>
  </si>
  <si>
    <t>10.2.166.</t>
  </si>
  <si>
    <t>10.2.167.</t>
  </si>
  <si>
    <t>10.2.168.</t>
  </si>
  <si>
    <t>10.2.169.</t>
  </si>
  <si>
    <t>10.2.170.</t>
  </si>
  <si>
    <t>10.2.171.</t>
  </si>
  <si>
    <t>10.2.172.</t>
  </si>
  <si>
    <t>Замена термопары АГВ (АОГВ)</t>
  </si>
  <si>
    <t>Замена термопары отопительного котла ВНИИСТО-МЧ</t>
  </si>
  <si>
    <t>Замена термопары автоматики безопасности печной горелки</t>
  </si>
  <si>
    <t>Замена запальника отопительного котла или АГВ (АОГВ)</t>
  </si>
  <si>
    <t>Замена запальника печной горелки</t>
  </si>
  <si>
    <t>Замена сопла запальника</t>
  </si>
  <si>
    <t>Замена терморегулятора (термобаллона) АГВ (АОГВ)</t>
  </si>
  <si>
    <t>Замена ЭМК ёмкостного водонагревателя</t>
  </si>
  <si>
    <t>замена ЭМК строительного котла ВНИИСТО-МЧ</t>
  </si>
  <si>
    <t>Замена ЭМК печной горелки</t>
  </si>
  <si>
    <t>Замена пружины ЭМК отопительного котла или АГВ (АОГВ)</t>
  </si>
  <si>
    <t>Замена пружины ЭМК печной горелки</t>
  </si>
  <si>
    <t>Замена мембраны ЭМК отопительного котла или АГВ (АОГВ)</t>
  </si>
  <si>
    <t>Замена мембраны ЭМК печной горелки</t>
  </si>
  <si>
    <t>Замена тройника ЭМК</t>
  </si>
  <si>
    <t>тройник</t>
  </si>
  <si>
    <t>Замена тягоудлинителя</t>
  </si>
  <si>
    <t>Замена трубки газопровода запального устройства</t>
  </si>
  <si>
    <t>Замена блока автоматики</t>
  </si>
  <si>
    <t>Замена сильфона блока автоматики</t>
  </si>
  <si>
    <t>сильфон</t>
  </si>
  <si>
    <t>Замена фильтра на автоматике АГВ, АОГВ</t>
  </si>
  <si>
    <t>1.1.53.</t>
  </si>
  <si>
    <t>1.1.54.</t>
  </si>
  <si>
    <t>Глава 2. Согласование и пересогласование проектов на соответствие выданным техническим условиям.</t>
  </si>
  <si>
    <t>1.2.1.</t>
  </si>
  <si>
    <t>Согласование проекта газораспределительной системы поселка городского типа или микрорайона города с населением до 50 тыс. жителей</t>
  </si>
  <si>
    <t>1.2.3.</t>
  </si>
  <si>
    <t>1.2.4.</t>
  </si>
  <si>
    <t>То же, при количестве жилых домов до 50</t>
  </si>
  <si>
    <t>1.2.5.</t>
  </si>
  <si>
    <t>1.2.6.</t>
  </si>
  <si>
    <t>Согласование проекта прокладки подземного газопровода в населенном пункте</t>
  </si>
  <si>
    <t>1.2.8.</t>
  </si>
  <si>
    <t>Согласование проекта прокладки межпоселкового подземного газопровода протяженностью до 5 км</t>
  </si>
  <si>
    <t>1.2.9.</t>
  </si>
  <si>
    <t>2.1.2.</t>
  </si>
  <si>
    <t>32-40мм</t>
  </si>
  <si>
    <t>50мм</t>
  </si>
  <si>
    <t>51-100мм</t>
  </si>
  <si>
    <t>101-200мм</t>
  </si>
  <si>
    <t>201-300мм</t>
  </si>
  <si>
    <t>(При врезке газопровода заготовкой применять коэф. 1.3; при обрезке газопровода без установки заглушки применять коэф.0.7)</t>
  </si>
  <si>
    <t>Врезка газопровода низкого давления надземной прокладки под давлением в сети при диаметре до 25 мм.</t>
  </si>
  <si>
    <t>2.1.3.</t>
  </si>
  <si>
    <t>врезка</t>
  </si>
  <si>
    <t>50 мм</t>
  </si>
  <si>
    <t>2.1.4.</t>
  </si>
  <si>
    <t>Присоединение (врезка) муфтой вновь построенного наружного газопровода к действующему при диаметре присоединяемого газопровода до 32мм.</t>
  </si>
  <si>
    <t>присоед.</t>
  </si>
  <si>
    <t>40-50мм</t>
  </si>
  <si>
    <t>201-300м</t>
  </si>
  <si>
    <t>301-400мм</t>
  </si>
  <si>
    <t>2.1.5.</t>
  </si>
  <si>
    <t>401-500мм</t>
  </si>
  <si>
    <t>(при выполнении работ по изоляции присоединения газопровода применять коэф. 1.1.)</t>
  </si>
  <si>
    <t>Врезка в действующий внутридомовой газопровод при диаметре до 32 мм</t>
  </si>
  <si>
    <t>2.1.6.</t>
  </si>
  <si>
    <t>2.1.7.</t>
  </si>
  <si>
    <t>Врезка штуцером под газом в действующий внутридомовый газопровод диаметром до 32мм</t>
  </si>
  <si>
    <t>2.1.8.</t>
  </si>
  <si>
    <t>Сварка стыка диаметром до 50мм</t>
  </si>
  <si>
    <t>стык</t>
  </si>
  <si>
    <t>10-200мм</t>
  </si>
  <si>
    <t>2.1.9.</t>
  </si>
  <si>
    <t>Обрезка внутридомового газопровода с установкой сварной заглушки при диаметре газопровода до       32мм</t>
  </si>
  <si>
    <t>обрезка</t>
  </si>
  <si>
    <t>свыше 200мм</t>
  </si>
  <si>
    <t>футляр</t>
  </si>
  <si>
    <t>2.2.7.</t>
  </si>
  <si>
    <t>Установка вертикального футляра на газопроводе с заливкой битумом верхнего конца футляра</t>
  </si>
  <si>
    <t>2.2.8.</t>
  </si>
  <si>
    <t xml:space="preserve">Установка футляра на газопроводе в месте пересечения с теплотрассой с полной заливкой битумом при диаметре футляра </t>
  </si>
  <si>
    <t>до  200 мм</t>
  </si>
  <si>
    <t>2.2.10.</t>
  </si>
  <si>
    <t>Заливка битумом футляра на газовом вводе</t>
  </si>
  <si>
    <t>3,00</t>
  </si>
  <si>
    <t>2.2.11.</t>
  </si>
  <si>
    <t>Протаскивание в футляр газопровода диаметром до 100 мм</t>
  </si>
  <si>
    <t>св. 100 мм</t>
  </si>
  <si>
    <t>Установка стальных задвижек диаметром   50 мм</t>
  </si>
  <si>
    <t>80 мм, 100 мм</t>
  </si>
  <si>
    <t>2.2.12.</t>
  </si>
  <si>
    <t>задвижка</t>
  </si>
  <si>
    <t>1,86</t>
  </si>
  <si>
    <t>2,88</t>
  </si>
  <si>
    <t>4,00</t>
  </si>
  <si>
    <t>Установка чугунных задвижек диаметром    50 мм</t>
  </si>
  <si>
    <t>80мм,100 мм</t>
  </si>
  <si>
    <t>2.2.13.</t>
  </si>
  <si>
    <t>2,00</t>
  </si>
  <si>
    <t>1,50</t>
  </si>
  <si>
    <t>2.2.14.</t>
  </si>
  <si>
    <t>Установка контрольной трубки с ковером</t>
  </si>
  <si>
    <t>трубка</t>
  </si>
  <si>
    <t xml:space="preserve">(В пунктах 5.3.13.-5.3.18. при работе с приставной лестницей применять коэф. 1.2, в колодце - коэф.1.4) </t>
  </si>
  <si>
    <t>5.3.13.</t>
  </si>
  <si>
    <t>5.3.14.</t>
  </si>
  <si>
    <t>Замена задвижки на газопроводе низского давления с диаметром газопровода до 100 мм</t>
  </si>
  <si>
    <t>5.3.15.</t>
  </si>
  <si>
    <t>Замена прокладок на газопроводе высокого (среднего) давления с диаметром газопровода до 100 мм</t>
  </si>
  <si>
    <t>5.3.16.</t>
  </si>
  <si>
    <t>Замена прокладок на газопроводе низкого  давления с диаметром газопровода до 100 мм</t>
  </si>
  <si>
    <t>прокладка</t>
  </si>
  <si>
    <t>регулятор</t>
  </si>
  <si>
    <t>100 мм</t>
  </si>
  <si>
    <t>Техническое обслуживание газов. Оборудования индивидуальной бани (теплицы, гаража) при одной горелке (На каждую последующую горелку применять коэф. 0.7)</t>
  </si>
  <si>
    <t>10.1.24.</t>
  </si>
  <si>
    <t>Техническое обслуживание агрегата "Lennox"</t>
  </si>
  <si>
    <t>10.1.25.</t>
  </si>
  <si>
    <t>То же, с увлажнителлем</t>
  </si>
  <si>
    <t>10.1.26.</t>
  </si>
  <si>
    <t>Техническое обслуживание калорифера газового</t>
  </si>
  <si>
    <t>10.1.27.</t>
  </si>
  <si>
    <t>10.1.28.</t>
  </si>
  <si>
    <t>Техническое обслуживание бытового газового счётчика</t>
  </si>
  <si>
    <t>10.1.29.</t>
  </si>
  <si>
    <t>33-40 мм</t>
  </si>
  <si>
    <t>41-50 мм</t>
  </si>
  <si>
    <t>10 соед.</t>
  </si>
  <si>
    <t>блок</t>
  </si>
  <si>
    <t>0,48</t>
  </si>
  <si>
    <t>1,87</t>
  </si>
  <si>
    <t>слесарь 4 р.</t>
  </si>
  <si>
    <t>Отклюючение (консервация) на летний период газового оборудования котельной с котлом средней мощности (до 1 до 5 Гкал/час) с автоматики. (На каждый последующий котёл применять коэф. 0,5)</t>
  </si>
  <si>
    <t>9.1.4.</t>
  </si>
  <si>
    <t>9.1.5.</t>
  </si>
  <si>
    <t>Сезонное отключение технологических горелок печей (агрегатов) промышленных или сельскохозяйственных предприятий.</t>
  </si>
  <si>
    <t>9.1.6.</t>
  </si>
  <si>
    <t>Отключение (консервация) на летний период горелок инфракрасного излучения (ГИИ) в сескохозяйственных помещениях ( на каждую последующую горелку применять коэф. 0,6)</t>
  </si>
  <si>
    <t>9.1.7.</t>
  </si>
  <si>
    <t>Ремонт терморегулятора водонагревателя ёмкостного</t>
  </si>
  <si>
    <t>газоэл-св. 4р.</t>
  </si>
  <si>
    <t>11.1.71.</t>
  </si>
  <si>
    <t>Ремонт ЭМК клапана АГВ и др. типов котлов</t>
  </si>
  <si>
    <t>11.1.72.</t>
  </si>
  <si>
    <t>Ремонт термопары АГВ</t>
  </si>
  <si>
    <t>11.1.73.</t>
  </si>
  <si>
    <t>Ремонт электромагнитной катушки ГК-17М</t>
  </si>
  <si>
    <t>11.1.76.</t>
  </si>
  <si>
    <t>Капитальный ремонт отопительного котла АГВ, АОГВ</t>
  </si>
  <si>
    <t>11.1.93.</t>
  </si>
  <si>
    <t>Изготовление прокладок, шайб, мембран из паранита и др. материалов</t>
  </si>
  <si>
    <t>Изготовление отводов диаметром 15 мм</t>
  </si>
  <si>
    <t>отвод</t>
  </si>
  <si>
    <t>20 мм</t>
  </si>
  <si>
    <t>Подтверждение технических условий на проектирование газораспределительной системы общественного здания производственного назначения</t>
  </si>
  <si>
    <t>Согласование проекта газораспределительной системы населенного пункта сельской местности при количестве домов до 10</t>
  </si>
  <si>
    <t>Пересогласование проекта газораспределительной системы населенного пункта сельской местности при количестве домов до 10</t>
  </si>
  <si>
    <t>Пуск в эксплуатацию (расконсервация) котельной с котлом малой мощности без автоматики после отключения на летний период. ( На каждый последующий котёл применять коэф. 0,3)</t>
  </si>
  <si>
    <t>Пуск в эксплуатацию (расконсервация) котельной с котлом средней  мощности с автоматикой после отключения на летний период. ( На каждый последующий котёл применять коэф. 0,3)</t>
  </si>
  <si>
    <t>9.1.11.</t>
  </si>
  <si>
    <t>9.1.12.</t>
  </si>
  <si>
    <t>9.1.13.</t>
  </si>
  <si>
    <t>печь (агрегат)</t>
  </si>
  <si>
    <t>Пуск в эксплуатацию (расконсервация) ГИИ в сельскохозяйственном помещении прсле отключения на летний период( На каждую последующую горелку применять коэф. 0,7)</t>
  </si>
  <si>
    <t>Технический осмотр внутренних и наружных газопроводов предприятий</t>
  </si>
  <si>
    <t>9.1.14.</t>
  </si>
  <si>
    <t>9.1.15.</t>
  </si>
  <si>
    <t>Техническое обслуживание котельной с котлом малой мощности с автоматикой (На каждый последующий котёл применять коэф. 0,6)</t>
  </si>
  <si>
    <t>9.1.16.</t>
  </si>
  <si>
    <t>Техническое обслуживание котельной с котлом малой мощности без автоматики (На каждый последующий котёл применять коэф. 0,5)</t>
  </si>
  <si>
    <t>9.1.17.</t>
  </si>
  <si>
    <t>Замена (или ремонт) двери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</si>
  <si>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</si>
  <si>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</si>
  <si>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</si>
  <si>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</si>
  <si>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</si>
  <si>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</si>
  <si>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10.2.16.</t>
  </si>
  <si>
    <t>Замена стекла дверки духового шкафа</t>
  </si>
  <si>
    <t>стекло</t>
  </si>
  <si>
    <t>Замена оси дверки духового шкафа</t>
  </si>
  <si>
    <t>10.2.17.</t>
  </si>
  <si>
    <t>Замена подсветки духового шкафа</t>
  </si>
  <si>
    <t>10.2.19.</t>
  </si>
  <si>
    <t>10.2.18.</t>
  </si>
  <si>
    <t>Замена ручки дверки духового шкафа</t>
  </si>
  <si>
    <t>10.2.20.</t>
  </si>
  <si>
    <t>10.2.21.</t>
  </si>
  <si>
    <t>Замена терморегулятора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</si>
  <si>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</si>
  <si>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</si>
  <si>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</si>
  <si>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</si>
  <si>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</si>
  <si>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плиты</t>
  </si>
  <si>
    <t>10.2.31.</t>
  </si>
  <si>
    <t>10.2.32.</t>
  </si>
  <si>
    <t>10.2.33.</t>
  </si>
  <si>
    <t>10.2.34.</t>
  </si>
  <si>
    <t>10.2.35.</t>
  </si>
  <si>
    <t>10.2.36.</t>
  </si>
  <si>
    <t>10.2.37.</t>
  </si>
  <si>
    <t>10.2.38.</t>
  </si>
  <si>
    <t>10.2.39.</t>
  </si>
  <si>
    <t>10.2.40.</t>
  </si>
  <si>
    <t>10.2.41.</t>
  </si>
  <si>
    <t>10.2.42.</t>
  </si>
  <si>
    <t>10.2.43.</t>
  </si>
  <si>
    <t>10.2.44.</t>
  </si>
  <si>
    <t>10.2.45.</t>
  </si>
  <si>
    <t>соединение</t>
  </si>
  <si>
    <t>7.3.1.</t>
  </si>
  <si>
    <t>79,77</t>
  </si>
  <si>
    <t xml:space="preserve">эл.газосв.5р. </t>
  </si>
  <si>
    <t>слесарь   4р</t>
  </si>
  <si>
    <t>слесарь   4р.</t>
  </si>
  <si>
    <t>эл.газосв.5р.</t>
  </si>
  <si>
    <t xml:space="preserve"> слесарь   4р.</t>
  </si>
  <si>
    <t>эл.газосв.5р. .</t>
  </si>
  <si>
    <t xml:space="preserve">1,44                                     </t>
  </si>
  <si>
    <t xml:space="preserve"> 1,44</t>
  </si>
  <si>
    <t>эл.газосв.5р..</t>
  </si>
  <si>
    <t xml:space="preserve"> слесарь   4р</t>
  </si>
  <si>
    <t>11.1.48.</t>
  </si>
  <si>
    <t>Очистка внутренней поверхности водопроводных трубок радиаторов ВПГ</t>
  </si>
  <si>
    <t>11.1.51.</t>
  </si>
  <si>
    <t>Замена накидной гайки ВПГ</t>
  </si>
  <si>
    <t>11.1.52.</t>
  </si>
  <si>
    <t>Ремонт водяного блока ВПГ</t>
  </si>
  <si>
    <t>Водонагреватель ёмкостный</t>
  </si>
  <si>
    <t>11.1.69.</t>
  </si>
  <si>
    <t>Ремонт отопительной горелки</t>
  </si>
  <si>
    <t>Технический надзор за строительством внутреннего газопровода и монтажом газового оборудования котельной или технологических , печей предприятия</t>
  </si>
  <si>
    <t>ввод</t>
  </si>
  <si>
    <t>4.1.8.</t>
  </si>
  <si>
    <t>4.1.9.</t>
  </si>
  <si>
    <t>Тех. надзор за строительством и монтажом фасадного и внутреннего газопровода, монтажом газ. оборудования административного, общественного здания всех назначений при наличии одной топочной установки (На каждую доп. топочную установку применять коэф. 0,6)</t>
  </si>
  <si>
    <t>4.1.10.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</si>
  <si>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
(При установке свыше трех приборов применять коэф. 1,4)</t>
  </si>
  <si>
    <t>Монтаж, наладка и пуск комплекта системы контроля загазованности (СИГЗ)</t>
  </si>
  <si>
    <t>Технический надзор за строительством временного газопровода и монтажом горелок ГНИ для внутренней сушки здания</t>
  </si>
  <si>
    <t>4.1.11.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</si>
  <si>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</si>
  <si>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</t>
  </si>
  <si>
    <t>4.1.13</t>
  </si>
  <si>
    <t>Технический надзор за монтажом бытового газового счетчика</t>
  </si>
  <si>
    <t>0,60</t>
  </si>
  <si>
    <t>4.1.14.</t>
  </si>
  <si>
    <t>Технический надзор при производстве земляных работ и строительстве вблизи действующего газопровода</t>
  </si>
  <si>
    <t>4.1.15.</t>
  </si>
  <si>
    <t>4.1.16.</t>
  </si>
  <si>
    <t>Проверка исполнительно-технической документации на построенный надземный газопровод (до 100 м)</t>
  </si>
  <si>
    <t>4.1.17.</t>
  </si>
  <si>
    <t>Проверка исполнительно-технической документации на построенный подземный газопровод - ввод</t>
  </si>
  <si>
    <t>4.1.18.</t>
  </si>
  <si>
    <t>4.1.19.</t>
  </si>
  <si>
    <t>4.1.20.</t>
  </si>
  <si>
    <t>Проверка исполнительно-технической документации на законченное ; строительство газопровода и монтаж газового оборудования котельной (с ГРУ и одним котлом) (На каждый дополнительный котел применять коэф.0,5</t>
  </si>
  <si>
    <t>4.1.21.</t>
  </si>
  <si>
    <t>Проверка исполнительно-технической документации на законченное строительство газопровода и монтаж газового оборудования котельной или технологических печей предприятия</t>
  </si>
  <si>
    <t>4.1.22.</t>
  </si>
  <si>
    <t>Проверка исполнительно-технической документации на законченное строительство газопровода и монтаж газового оборудования административного, общественного здания всех назначений или многоквартирного жилого Дома</t>
  </si>
  <si>
    <t>4.1.23.</t>
  </si>
  <si>
    <t xml:space="preserve">Проверка исполнительно-технической документации на законченное строительство газопровода и монтаж газового оборудования   жилого дома индивидуальной застройки </t>
  </si>
  <si>
    <t>ПРИ СТРОИТЕЛЬНО-МОНТАЖНЫХ РАБОТАХ</t>
  </si>
  <si>
    <t>4.2.1.</t>
  </si>
  <si>
    <t>Проверка защитного покрытия газопровода перед опусканием его в траншею при диаметре газопровода до 100 мм</t>
  </si>
  <si>
    <t>п/п</t>
  </si>
  <si>
    <t>Часовой ФОТ (руб.)</t>
  </si>
  <si>
    <t>Трудозатраты на ед. изм.</t>
  </si>
  <si>
    <t>Себестоимость (руб.)</t>
  </si>
  <si>
    <t>Прейскурант</t>
  </si>
  <si>
    <t>1.1.1.</t>
  </si>
  <si>
    <t>Выдача тех. условий на проектирование газораспределительной системы посёлка городского типа или микрорайона, города с населением до 50 тыс. жителей</t>
  </si>
  <si>
    <t>объект</t>
  </si>
  <si>
    <t>инженер</t>
  </si>
  <si>
    <t>1.1.3.</t>
  </si>
  <si>
    <t>Выдача тех. условий на проектирование газораспределительной системы  населённого пункта сельской местности</t>
  </si>
  <si>
    <t>1.1.4.</t>
  </si>
  <si>
    <t>Выдача технических условий на проектирование подземного газопровода</t>
  </si>
  <si>
    <t>1.1.5.</t>
  </si>
  <si>
    <t>То же, наземного газопровода</t>
  </si>
  <si>
    <t>1.1.6.</t>
  </si>
  <si>
    <t>Выдача технических условий на проектирование межпоселкового газопровода</t>
  </si>
  <si>
    <t>Замена отопительного котла с новой подводкой газопровода и пуском газа.</t>
  </si>
  <si>
    <t>2.4.24.</t>
  </si>
  <si>
    <t>4,30</t>
  </si>
  <si>
    <t>Перестановка газовой плиты с пуском газа</t>
  </si>
  <si>
    <t>1,00</t>
  </si>
  <si>
    <t>2.4.25.</t>
  </si>
  <si>
    <t>То же с применением сварки</t>
  </si>
  <si>
    <t>газосв. 4р.</t>
  </si>
  <si>
    <t>2.4.26.</t>
  </si>
  <si>
    <t>Демонтаж газовой плиты с установкой заглушки</t>
  </si>
  <si>
    <t>0,96</t>
  </si>
  <si>
    <t>2.4.27.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</si>
  <si>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</si>
  <si>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</si>
  <si>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</si>
  <si>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</si>
  <si>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2,80</t>
  </si>
  <si>
    <t>2.4.30.</t>
  </si>
  <si>
    <t>Демонтаж бытового счётчика с установкой перемычки</t>
  </si>
  <si>
    <t>2.4.31.</t>
  </si>
  <si>
    <t>2.4.32.</t>
  </si>
  <si>
    <t>Изготовление перемычки при демонтаже газового счётчика</t>
  </si>
  <si>
    <t>перемычка</t>
  </si>
  <si>
    <t>1,08</t>
  </si>
  <si>
    <t>мастер</t>
  </si>
  <si>
    <t>2.4.34.</t>
  </si>
  <si>
    <t xml:space="preserve">Оформление исполнительно-технической документации на монтаж газового счётчика с выездом на место обследования </t>
  </si>
  <si>
    <t>РАЗДЕЛ 3. ПУСКО-НАЛАДОЧНЫЕ РАБОТЫ, ПРИЁМКА И ВВОД В ЭКСПЛУАТАЦИЮ ОБЪЕКТОВ ГАЗОРАСПРЕДЕЛИТЕЛЬНОЙ СИСТЕМЫ.</t>
  </si>
  <si>
    <t>3.8.</t>
  </si>
  <si>
    <t>То же, жилого дома индивидуальной застройки</t>
  </si>
  <si>
    <t>3.9.</t>
  </si>
  <si>
    <t>То же, индивидуальной  бани (теплицы, гаража, летней кухни)</t>
  </si>
  <si>
    <t>0,70</t>
  </si>
  <si>
    <t>3.10.</t>
  </si>
  <si>
    <t>3.11.</t>
  </si>
  <si>
    <t>Первичный пуск в эксплуатацию подземного газопровода ( При повторном пуске газа в п.3.10-3.33. применять коэф.0,7)</t>
  </si>
  <si>
    <t xml:space="preserve">Первичный пуск в эксплуатацию надземного газопровода </t>
  </si>
  <si>
    <t>9,70</t>
  </si>
  <si>
    <t>3.14.</t>
  </si>
  <si>
    <t>Чистка горелки духового шкафа</t>
  </si>
  <si>
    <t>Чистка регулятора подачи воздуха</t>
  </si>
  <si>
    <t>Ремонт двухконфорочной портативной плиты</t>
  </si>
  <si>
    <t>Водонагреватель проточный</t>
  </si>
  <si>
    <t>10.2.52.</t>
  </si>
  <si>
    <t>Замена водонагревателя проточного и его комплектующих</t>
  </si>
  <si>
    <t>10.2.53.</t>
  </si>
  <si>
    <t>Демонтаж проточного водонагревателя с установкой заглушки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</si>
  <si>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</si>
  <si>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</si>
  <si>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</si>
  <si>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</si>
  <si>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</si>
  <si>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</si>
  <si>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</si>
  <si>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</si>
  <si>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</si>
  <si>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</si>
  <si>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</si>
  <si>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</si>
  <si>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</si>
  <si>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</si>
  <si>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</si>
  <si>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</si>
  <si>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</si>
  <si>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</si>
  <si>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</si>
  <si>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</si>
  <si>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КГИ-57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</si>
  <si>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</si>
  <si>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</si>
  <si>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</si>
  <si>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</si>
  <si>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</si>
  <si>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</si>
  <si>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</si>
  <si>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Л.-3</t>
  </si>
  <si>
    <t>10.2.68.</t>
  </si>
  <si>
    <t>Замена водяного регулятора КГИ-56</t>
  </si>
  <si>
    <t>10.2.69.</t>
  </si>
  <si>
    <t>Замена водяного регулятора ПГ.- 6</t>
  </si>
  <si>
    <t>10.2.70.</t>
  </si>
  <si>
    <t>Набивка сальника газовой части блок-крана</t>
  </si>
  <si>
    <t>сальник</t>
  </si>
  <si>
    <t>10.2.71.</t>
  </si>
  <si>
    <t>Замена штока газовой части блок-крана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</si>
  <si>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</si>
  <si>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</si>
  <si>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</si>
  <si>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</si>
  <si>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</si>
  <si>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</si>
  <si>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</si>
  <si>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</si>
  <si>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</si>
  <si>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</si>
  <si>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</si>
  <si>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</si>
  <si>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</si>
  <si>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</si>
  <si>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</t>
  </si>
  <si>
    <t>Замена крышки водяной части КГИ-56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</si>
  <si>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</si>
  <si>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</si>
  <si>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</si>
  <si>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</si>
  <si>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</si>
  <si>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</si>
  <si>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</si>
  <si>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</si>
  <si>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</si>
  <si>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</si>
  <si>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</si>
  <si>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водяной части ВПГ</t>
  </si>
  <si>
    <t>10.2.85.</t>
  </si>
  <si>
    <t>Снятие водяной части ВПГ</t>
  </si>
  <si>
    <t>10.2.86.</t>
  </si>
  <si>
    <t>Установка водяной части ВПГ</t>
  </si>
  <si>
    <t>7.2.5.</t>
  </si>
  <si>
    <t>Техническое обслуживание оборудования ШРП при одной нитке газопровода</t>
  </si>
  <si>
    <t>ШРП</t>
  </si>
  <si>
    <t>Текущий ремонт оборудования ШРП при одной нитке газопровода</t>
  </si>
  <si>
    <t>7.2.7.</t>
  </si>
  <si>
    <t>9,35</t>
  </si>
  <si>
    <t>7.2.9.</t>
  </si>
  <si>
    <t>Техническое обслуживание РДГК-6, РДГК-10</t>
  </si>
  <si>
    <t>7.2.10.</t>
  </si>
  <si>
    <t>Текущий ремонт РДГК-6, РДГК-10</t>
  </si>
  <si>
    <t>5,76</t>
  </si>
  <si>
    <t>7.2.11.</t>
  </si>
  <si>
    <t>Техническое обслуживание РДГД-10, РДНК-400, РДСК-50</t>
  </si>
  <si>
    <t>7.2.12.</t>
  </si>
  <si>
    <t>Текущий ремонт РДГД-10, РДНК-400, РДСК-50</t>
  </si>
  <si>
    <t>7.2.13.</t>
  </si>
  <si>
    <t>Чистка крестовины регулятора РДГК-10</t>
  </si>
  <si>
    <t>операция</t>
  </si>
  <si>
    <t>7.2.14.</t>
  </si>
  <si>
    <t>Регулировка хода штока регулятора РДГК-10</t>
  </si>
  <si>
    <t>7.2.15.</t>
  </si>
  <si>
    <t>Ремонт втулки регулятора РДГК-10</t>
  </si>
  <si>
    <t>0,24</t>
  </si>
  <si>
    <t>слесарь3р.</t>
  </si>
  <si>
    <t>Масляная окраска наружного газопровода надземной прокладки, две окраски(При окраске с приставной лестницы применять коэф.1,2)</t>
  </si>
  <si>
    <t>2.2.31.</t>
  </si>
  <si>
    <t>м2</t>
  </si>
  <si>
    <t>0,50</t>
  </si>
  <si>
    <t>2.2.33.</t>
  </si>
  <si>
    <t>Разработка грунта вручную в траншее</t>
  </si>
  <si>
    <t>м3</t>
  </si>
  <si>
    <t>2,16</t>
  </si>
  <si>
    <t>9.2.20.</t>
  </si>
  <si>
    <t>Установка заглушки на вводе в котельную при диаметре газопровода до 100 мм</t>
  </si>
  <si>
    <t>10.1.1.</t>
  </si>
  <si>
    <t>Техническое обслуживание плиты двухгорелочной газовой</t>
  </si>
  <si>
    <t>10.1.2.</t>
  </si>
  <si>
    <t>То же, плиты трёхгорелочной</t>
  </si>
  <si>
    <t>То же, плиты четырёхгорелочной</t>
  </si>
  <si>
    <t>10.1.3.</t>
  </si>
  <si>
    <t>10.1.4.</t>
  </si>
  <si>
    <t xml:space="preserve">Техническое обслуживание индивидуальной газобаллонной установки (ГБУ) на кухне с плитой двухгорелочной газовой </t>
  </si>
  <si>
    <t>10.1.5.</t>
  </si>
  <si>
    <t>То же, с плитой трёхгорелочной</t>
  </si>
  <si>
    <t>10.1.6.</t>
  </si>
  <si>
    <t>То же, с плитой четырёхгорелочной</t>
  </si>
  <si>
    <t>10.1.7.</t>
  </si>
  <si>
    <t>Техническое обслуживание ГБУ, установленной в шкафу с плитой двухгорелочной газовой.</t>
  </si>
  <si>
    <t>10.1.8.</t>
  </si>
  <si>
    <t>10.1.9.</t>
  </si>
  <si>
    <t>10.1.10.</t>
  </si>
  <si>
    <t>Техническое обслуживание ГБУ</t>
  </si>
  <si>
    <t>10.1.11.</t>
  </si>
  <si>
    <t>Техническое обслуживание проточного автомотического водонагревателя</t>
  </si>
  <si>
    <t>10.1.12.</t>
  </si>
  <si>
    <t>То же, полуавтоматического водонагревателя</t>
  </si>
  <si>
    <t>10.1.13</t>
  </si>
  <si>
    <t>Техническое обслуживание ёмкостного водонагревателя типа АГВ-80, АГВ-120, АОГВ-4, АОГВ-6, АОГВ-10</t>
  </si>
  <si>
    <t>10.1.14.</t>
  </si>
  <si>
    <t>То же, типа АОГВ-11, АОГВ-15, АОГВ-20</t>
  </si>
  <si>
    <t>10.1.15.</t>
  </si>
  <si>
    <t>То же, типа АОГВ-17,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</si>
  <si>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</si>
  <si>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</si>
  <si>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</si>
  <si>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</si>
  <si>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</si>
  <si>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>Техническое обслуживание комбинированной бойлерной установки типа "Мора"</t>
  </si>
  <si>
    <t>10.1.19.</t>
  </si>
  <si>
    <t>Техническое обслуживание отпительного котла ВНИИСТО</t>
  </si>
  <si>
    <t>10.1.20.</t>
  </si>
  <si>
    <t>Техническое обслуживание пищеварочного котла</t>
  </si>
  <si>
    <t>10.1.21.</t>
  </si>
  <si>
    <t xml:space="preserve">Техническое обслуживание отопительной печи с автоматикой </t>
  </si>
  <si>
    <t>10.1.22.</t>
  </si>
  <si>
    <t>10.1.23.</t>
  </si>
  <si>
    <t>Замена изолирующих втулок во фланцевых соединениях газопровода при диаметре до 100 мм</t>
  </si>
  <si>
    <t>5.3.21.</t>
  </si>
  <si>
    <t xml:space="preserve">1.2.50. </t>
  </si>
  <si>
    <t>1.2.55.</t>
  </si>
  <si>
    <t>Пересогласование проекта прокладки других инженерных подземных коммуникаций</t>
  </si>
  <si>
    <t>Пересогласование места размещения объекта строительства</t>
  </si>
  <si>
    <t>1.2.56.</t>
  </si>
  <si>
    <t>Наименование работ и газового оборудования</t>
  </si>
  <si>
    <t>Фонд оплаты труда (руб.)</t>
  </si>
  <si>
    <t>1.4.13.</t>
  </si>
  <si>
    <t>Выдача копий архивных документов населению</t>
  </si>
  <si>
    <t>РАЗДЕЛ 2.  СТРОИТЕЛЬНО-МОНТАЖНЫЕ РАБОТЫ.</t>
  </si>
  <si>
    <t>2.1.1.</t>
  </si>
  <si>
    <t>врезка (обрезка)</t>
  </si>
  <si>
    <t>Врезка или обрезка (с заглушкой) подземного газопровода низкого давления с отключением давления в сети при диаметре</t>
  </si>
  <si>
    <t>до 50 мм</t>
  </si>
  <si>
    <t>до 51-100 мм</t>
  </si>
  <si>
    <t>до 101-200 мм</t>
  </si>
  <si>
    <t>9.1.24.</t>
  </si>
  <si>
    <t>Проверка герметичности (контрольная опрессовка) внутренних газопроводов и газового оборудования коммунально-бытовых предприятий.</t>
  </si>
  <si>
    <t xml:space="preserve">объект </t>
  </si>
  <si>
    <t>9.1.25.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</si>
  <si>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</si>
  <si>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1.1.32.</t>
  </si>
  <si>
    <t>Подтверждение технических условий на проектирование надземного газопровода</t>
  </si>
  <si>
    <t>1.1.36.</t>
  </si>
  <si>
    <t>1.1.37.</t>
  </si>
  <si>
    <t>1.1.38.</t>
  </si>
  <si>
    <t>1.1.39.</t>
  </si>
  <si>
    <t>Подтверждение технических условий на установку бытовых газовых производственного приборов в производственном, общественном (административном) и др.зданиях</t>
  </si>
  <si>
    <t>1.1.40.</t>
  </si>
  <si>
    <t>1.1.48.</t>
  </si>
  <si>
    <t>1.1.50.</t>
  </si>
  <si>
    <t>1.1.51.</t>
  </si>
  <si>
    <t>1.1.52.</t>
  </si>
  <si>
    <t>Замена обратного предохранительного клапана</t>
  </si>
  <si>
    <t>Замена "кармана" под термометр в отопительном аппарате</t>
  </si>
  <si>
    <t>5.3.18.</t>
  </si>
  <si>
    <t>Замена сальниковой набивки на задвижке газопровода низкого давления с диаметром до 200 мм</t>
  </si>
  <si>
    <t>5.3.19.</t>
  </si>
  <si>
    <t>Ремонт  задвижки на газопроводе высокого (среднего) давления с диаметром газопровода до 100 мм</t>
  </si>
  <si>
    <t>Ремонт  задвижки на газопроводе низского давления с диаметром газопровода до 100 мм</t>
  </si>
  <si>
    <t>5.3.20.</t>
  </si>
  <si>
    <t xml:space="preserve">Технический надзор за строительством газопровода и монтажом оборудования в ГРП с одной ниткой редуцирования (При наличии двух ниток применять коэф. 1,5)         </t>
  </si>
  <si>
    <t>Технический надзор за строительством газопровода и монтажом оборудования в ГРУ с одной ниткой редуцирования (При наличии двух ниток применять коэф. 1,5)</t>
  </si>
  <si>
    <t>4.1.6.</t>
  </si>
  <si>
    <t>4.1.5.</t>
  </si>
  <si>
    <t>4.1.4.</t>
  </si>
  <si>
    <t>Технический надзор за строительством газопровода и монтажом оборудования ШРП, РДГК, РДНК И др.</t>
  </si>
  <si>
    <t>4.1.7.</t>
  </si>
  <si>
    <t>жестянщик 4р.</t>
  </si>
  <si>
    <t>11.1.109.</t>
  </si>
  <si>
    <t>Изготовление участка перехода для отопительного котла</t>
  </si>
  <si>
    <t>11.1.113.</t>
  </si>
  <si>
    <t>Нарезка резьбы на трубу диаметром 15 мм</t>
  </si>
  <si>
    <t>11.1.114.</t>
  </si>
  <si>
    <t>Нарезка резьбы для муфты изолирующей диаметром 25 мм</t>
  </si>
  <si>
    <t>на услуги по техническому обслуживанию и ремонту газового оборудования.</t>
  </si>
  <si>
    <t>Выдача технических условий на проектирование газораспределительной системы общественного здания производственного назначения.</t>
  </si>
  <si>
    <t>Подтверждение технических условий на разработку проекта газораспределительной системы предприятия или котельной с ГРУ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</si>
</sst>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7">
    <font>
      <sz val="12"/>
      <name val="Times New Roman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shrinkToFi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justify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4"/>
  <sheetViews>
    <sheetView tabSelected="1" zoomScale="75" zoomScaleNormal="75" zoomScaleSheetLayoutView="75" workbookViewId="0" topLeftCell="A1">
      <selection activeCell="C2" sqref="C2"/>
    </sheetView>
  </sheetViews>
  <sheetFormatPr defaultColWidth="9.00390625" defaultRowHeight="15.75"/>
  <cols>
    <col min="1" max="1" width="8.75390625" style="46" customWidth="1"/>
    <col min="2" max="2" width="44.50390625" style="30" customWidth="1"/>
    <col min="3" max="3" width="9.875" style="30" customWidth="1"/>
    <col min="4" max="5" width="11.25390625" style="30" customWidth="1"/>
    <col min="6" max="6" width="12.625" style="30" customWidth="1"/>
    <col min="7" max="7" width="12.50390625" style="30" customWidth="1"/>
    <col min="8" max="8" width="13.75390625" style="30" customWidth="1"/>
    <col min="9" max="9" width="12.25390625" style="30" customWidth="1"/>
    <col min="10" max="10" width="11.25390625" style="30" customWidth="1"/>
  </cols>
  <sheetData>
    <row r="1" spans="1:10" ht="15.75">
      <c r="A1" s="67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4"/>
      <c r="B2" s="3"/>
      <c r="C2" s="3"/>
      <c r="D2" s="3"/>
      <c r="E2" s="3"/>
      <c r="F2" s="3"/>
      <c r="G2" s="3" t="s">
        <v>479</v>
      </c>
      <c r="H2" s="3"/>
      <c r="I2" s="3"/>
      <c r="J2" s="3"/>
    </row>
    <row r="3" spans="1:10" ht="15.75">
      <c r="A3" s="4"/>
      <c r="B3" s="3"/>
      <c r="C3" s="3"/>
      <c r="D3" s="3"/>
      <c r="E3" s="3"/>
      <c r="F3" s="3"/>
      <c r="G3" s="3" t="s">
        <v>660</v>
      </c>
      <c r="H3" s="3"/>
      <c r="I3" s="3"/>
      <c r="J3" s="3"/>
    </row>
    <row r="4" spans="1:10" ht="15.75">
      <c r="A4" s="4"/>
      <c r="B4" s="3"/>
      <c r="C4" s="3"/>
      <c r="D4" s="3"/>
      <c r="E4" s="3"/>
      <c r="F4" s="3"/>
      <c r="G4" s="3"/>
      <c r="H4" s="3"/>
      <c r="I4" s="3"/>
      <c r="J4" s="3"/>
    </row>
    <row r="5" spans="1:10" ht="15.7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4"/>
      <c r="B7" s="114" t="s">
        <v>1296</v>
      </c>
      <c r="C7" s="115"/>
      <c r="D7" s="115"/>
      <c r="E7" s="115"/>
      <c r="F7" s="115"/>
      <c r="G7" s="115"/>
      <c r="H7" s="115"/>
      <c r="I7" s="115"/>
      <c r="J7" s="3"/>
    </row>
    <row r="8" spans="1:10" ht="15.75">
      <c r="A8" s="4"/>
      <c r="B8" s="116" t="s">
        <v>1559</v>
      </c>
      <c r="C8" s="117"/>
      <c r="D8" s="117"/>
      <c r="E8" s="117"/>
      <c r="F8" s="117"/>
      <c r="G8" s="117"/>
      <c r="H8" s="117"/>
      <c r="I8" s="117"/>
      <c r="J8" s="4"/>
    </row>
    <row r="9" spans="1:10" ht="15.75">
      <c r="A9" s="4"/>
      <c r="B9" s="5"/>
      <c r="C9" s="6"/>
      <c r="D9" s="6"/>
      <c r="E9" s="6"/>
      <c r="F9" s="6"/>
      <c r="G9" s="6"/>
      <c r="H9" s="6"/>
      <c r="I9" s="6"/>
      <c r="J9" s="4"/>
    </row>
    <row r="10" spans="1:10" ht="15.75">
      <c r="A10" s="4"/>
      <c r="B10" s="116" t="s">
        <v>414</v>
      </c>
      <c r="C10" s="116"/>
      <c r="D10" s="116"/>
      <c r="E10" s="116"/>
      <c r="F10" s="116"/>
      <c r="G10" s="116"/>
      <c r="H10" s="116"/>
      <c r="I10" s="116"/>
      <c r="J10" s="116"/>
    </row>
    <row r="11" spans="1:10" ht="15.75">
      <c r="A11" s="4"/>
      <c r="B11" s="5"/>
      <c r="C11" s="6"/>
      <c r="D11" s="6"/>
      <c r="E11" s="6"/>
      <c r="F11" s="6"/>
      <c r="G11" s="6"/>
      <c r="H11" s="6"/>
      <c r="I11" s="6"/>
      <c r="J11" s="3"/>
    </row>
    <row r="12" spans="1:10" ht="15.75">
      <c r="A12" s="4"/>
      <c r="B12" s="5"/>
      <c r="C12" s="6"/>
      <c r="D12" s="6"/>
      <c r="E12" s="6"/>
      <c r="F12" s="6"/>
      <c r="G12" s="6"/>
      <c r="H12" s="6"/>
      <c r="I12" s="6"/>
      <c r="J12" s="3"/>
    </row>
    <row r="13" spans="1:10" ht="51" customHeight="1">
      <c r="A13" s="7" t="s">
        <v>1292</v>
      </c>
      <c r="B13" s="7" t="s">
        <v>1509</v>
      </c>
      <c r="C13" s="33" t="s">
        <v>373</v>
      </c>
      <c r="D13" s="33" t="s">
        <v>366</v>
      </c>
      <c r="E13" s="33" t="s">
        <v>1293</v>
      </c>
      <c r="F13" s="34" t="s">
        <v>1294</v>
      </c>
      <c r="G13" s="33" t="s">
        <v>1510</v>
      </c>
      <c r="H13" s="33" t="s">
        <v>1295</v>
      </c>
      <c r="I13" s="33" t="s">
        <v>318</v>
      </c>
      <c r="J13" s="33" t="s">
        <v>453</v>
      </c>
    </row>
    <row r="14" spans="1:10" ht="56.25" customHeight="1">
      <c r="A14" s="9" t="s">
        <v>1297</v>
      </c>
      <c r="B14" s="48" t="s">
        <v>1298</v>
      </c>
      <c r="C14" s="8" t="s">
        <v>1299</v>
      </c>
      <c r="D14" s="9" t="s">
        <v>1300</v>
      </c>
      <c r="E14" s="10">
        <v>177.4</v>
      </c>
      <c r="F14" s="10">
        <v>6</v>
      </c>
      <c r="G14" s="10">
        <f>SUM(E14*F14)</f>
        <v>1064.4</v>
      </c>
      <c r="H14" s="10">
        <f>SUM(G14*2.366)</f>
        <v>2518.3704000000002</v>
      </c>
      <c r="I14" s="10">
        <f>SUM(H14*1.25)</f>
        <v>3147.963</v>
      </c>
      <c r="J14" s="10">
        <f>SUM(H14*1.1)</f>
        <v>2770.2074400000006</v>
      </c>
    </row>
    <row r="15" spans="1:10" ht="42" customHeight="1">
      <c r="A15" s="9" t="s">
        <v>1301</v>
      </c>
      <c r="B15" s="49" t="s">
        <v>1302</v>
      </c>
      <c r="C15" s="9" t="s">
        <v>1299</v>
      </c>
      <c r="D15" s="9" t="s">
        <v>1300</v>
      </c>
      <c r="E15" s="10">
        <v>177.4</v>
      </c>
      <c r="F15" s="10">
        <v>4</v>
      </c>
      <c r="G15" s="10">
        <f aca="true" t="shared" si="0" ref="G15:G21">SUM(E15*F15)</f>
        <v>709.6</v>
      </c>
      <c r="H15" s="10">
        <f aca="true" t="shared" si="1" ref="H15:H57">SUM(G15*2.366)</f>
        <v>1678.9136</v>
      </c>
      <c r="I15" s="10">
        <f aca="true" t="shared" si="2" ref="I15:I57">SUM(H15*1.25)</f>
        <v>2098.6420000000003</v>
      </c>
      <c r="J15" s="10">
        <f aca="true" t="shared" si="3" ref="J15:J57">SUM(H15*1.1)</f>
        <v>1846.8049600000002</v>
      </c>
    </row>
    <row r="16" spans="1:10" ht="30.75" customHeight="1">
      <c r="A16" s="9" t="s">
        <v>1303</v>
      </c>
      <c r="B16" s="49" t="s">
        <v>1304</v>
      </c>
      <c r="C16" s="9" t="s">
        <v>1299</v>
      </c>
      <c r="D16" s="9" t="s">
        <v>1300</v>
      </c>
      <c r="E16" s="10">
        <v>177.4</v>
      </c>
      <c r="F16" s="10">
        <v>6</v>
      </c>
      <c r="G16" s="10">
        <f t="shared" si="0"/>
        <v>1064.4</v>
      </c>
      <c r="H16" s="10">
        <f t="shared" si="1"/>
        <v>2518.3704000000002</v>
      </c>
      <c r="I16" s="10">
        <f t="shared" si="2"/>
        <v>3147.963</v>
      </c>
      <c r="J16" s="10">
        <f t="shared" si="3"/>
        <v>2770.2074400000006</v>
      </c>
    </row>
    <row r="17" spans="1:10" ht="21" customHeight="1">
      <c r="A17" s="9" t="s">
        <v>1305</v>
      </c>
      <c r="B17" s="49" t="s">
        <v>1306</v>
      </c>
      <c r="C17" s="9" t="s">
        <v>1299</v>
      </c>
      <c r="D17" s="9" t="s">
        <v>1300</v>
      </c>
      <c r="E17" s="10">
        <v>177.4</v>
      </c>
      <c r="F17" s="10">
        <v>4</v>
      </c>
      <c r="G17" s="10">
        <f t="shared" si="0"/>
        <v>709.6</v>
      </c>
      <c r="H17" s="10">
        <f t="shared" si="1"/>
        <v>1678.9136</v>
      </c>
      <c r="I17" s="10">
        <f t="shared" si="2"/>
        <v>2098.6420000000003</v>
      </c>
      <c r="J17" s="10">
        <f t="shared" si="3"/>
        <v>1846.8049600000002</v>
      </c>
    </row>
    <row r="18" spans="1:10" ht="36" customHeight="1">
      <c r="A18" s="9" t="s">
        <v>1307</v>
      </c>
      <c r="B18" s="49" t="s">
        <v>1308</v>
      </c>
      <c r="C18" s="9" t="s">
        <v>1299</v>
      </c>
      <c r="D18" s="9" t="s">
        <v>1300</v>
      </c>
      <c r="E18" s="10">
        <v>177.4</v>
      </c>
      <c r="F18" s="10">
        <v>5</v>
      </c>
      <c r="G18" s="10">
        <f t="shared" si="0"/>
        <v>887</v>
      </c>
      <c r="H18" s="10">
        <f t="shared" si="1"/>
        <v>2098.6420000000003</v>
      </c>
      <c r="I18" s="10">
        <f t="shared" si="2"/>
        <v>2623.3025000000002</v>
      </c>
      <c r="J18" s="10">
        <f t="shared" si="3"/>
        <v>2308.5062000000007</v>
      </c>
    </row>
    <row r="19" spans="1:10" ht="45">
      <c r="A19" s="9" t="s">
        <v>861</v>
      </c>
      <c r="B19" s="49" t="s">
        <v>862</v>
      </c>
      <c r="C19" s="9" t="s">
        <v>1299</v>
      </c>
      <c r="D19" s="9" t="s">
        <v>1300</v>
      </c>
      <c r="E19" s="10">
        <v>177.4</v>
      </c>
      <c r="F19" s="10">
        <v>16</v>
      </c>
      <c r="G19" s="10">
        <f t="shared" si="0"/>
        <v>2838.4</v>
      </c>
      <c r="H19" s="10">
        <f t="shared" si="1"/>
        <v>6715.6544</v>
      </c>
      <c r="I19" s="10">
        <f t="shared" si="2"/>
        <v>8394.568000000001</v>
      </c>
      <c r="J19" s="10">
        <f t="shared" si="3"/>
        <v>7387.219840000001</v>
      </c>
    </row>
    <row r="20" spans="1:10" ht="46.5" customHeight="1">
      <c r="A20" s="9" t="s">
        <v>863</v>
      </c>
      <c r="B20" s="49" t="s">
        <v>1560</v>
      </c>
      <c r="C20" s="9" t="s">
        <v>1299</v>
      </c>
      <c r="D20" s="9" t="s">
        <v>1300</v>
      </c>
      <c r="E20" s="10">
        <v>177.4</v>
      </c>
      <c r="F20" s="10">
        <v>5</v>
      </c>
      <c r="G20" s="10">
        <f t="shared" si="0"/>
        <v>887</v>
      </c>
      <c r="H20" s="10">
        <f t="shared" si="1"/>
        <v>2098.6420000000003</v>
      </c>
      <c r="I20" s="10">
        <f t="shared" si="2"/>
        <v>2623.3025000000002</v>
      </c>
      <c r="J20" s="10">
        <f t="shared" si="3"/>
        <v>2308.5062000000007</v>
      </c>
    </row>
    <row r="21" spans="1:11" ht="60" customHeight="1">
      <c r="A21" s="9" t="s">
        <v>864</v>
      </c>
      <c r="B21" s="13" t="s">
        <v>481</v>
      </c>
      <c r="C21" s="9" t="s">
        <v>1299</v>
      </c>
      <c r="D21" s="9" t="s">
        <v>1300</v>
      </c>
      <c r="E21" s="10">
        <v>177.4</v>
      </c>
      <c r="F21" s="10">
        <v>6</v>
      </c>
      <c r="G21" s="10">
        <f t="shared" si="0"/>
        <v>1064.4</v>
      </c>
      <c r="H21" s="10">
        <f t="shared" si="1"/>
        <v>2518.3704000000002</v>
      </c>
      <c r="I21" s="10">
        <f t="shared" si="2"/>
        <v>3147.963</v>
      </c>
      <c r="J21" s="10">
        <f t="shared" si="3"/>
        <v>2770.2074400000006</v>
      </c>
      <c r="K21" s="1"/>
    </row>
    <row r="22" spans="1:11" ht="0" customHeight="1" hidden="1">
      <c r="A22" s="9"/>
      <c r="B22" s="13"/>
      <c r="C22" s="9"/>
      <c r="D22" s="9"/>
      <c r="E22" s="10"/>
      <c r="F22" s="10"/>
      <c r="G22" s="10"/>
      <c r="H22" s="10"/>
      <c r="I22" s="10"/>
      <c r="J22" s="10"/>
      <c r="K22" s="1"/>
    </row>
    <row r="23" spans="1:11" ht="0" customHeight="1" hidden="1">
      <c r="A23" s="9"/>
      <c r="B23" s="13"/>
      <c r="C23" s="9"/>
      <c r="D23" s="9"/>
      <c r="E23" s="10"/>
      <c r="F23" s="10"/>
      <c r="G23" s="10"/>
      <c r="H23" s="10"/>
      <c r="I23" s="10"/>
      <c r="J23" s="10"/>
      <c r="K23" s="1"/>
    </row>
    <row r="24" spans="1:11" ht="45.75" customHeight="1">
      <c r="A24" s="7" t="s">
        <v>1292</v>
      </c>
      <c r="B24" s="7" t="s">
        <v>1509</v>
      </c>
      <c r="C24" s="33" t="s">
        <v>373</v>
      </c>
      <c r="D24" s="33" t="s">
        <v>366</v>
      </c>
      <c r="E24" s="33" t="s">
        <v>1293</v>
      </c>
      <c r="F24" s="34" t="s">
        <v>1294</v>
      </c>
      <c r="G24" s="33" t="s">
        <v>1510</v>
      </c>
      <c r="H24" s="33" t="s">
        <v>1295</v>
      </c>
      <c r="I24" s="33" t="s">
        <v>318</v>
      </c>
      <c r="J24" s="33" t="s">
        <v>453</v>
      </c>
      <c r="K24" s="1"/>
    </row>
    <row r="25" spans="1:10" ht="27" customHeight="1">
      <c r="A25" s="9" t="s">
        <v>865</v>
      </c>
      <c r="B25" s="49" t="s">
        <v>320</v>
      </c>
      <c r="C25" s="9" t="s">
        <v>1299</v>
      </c>
      <c r="D25" s="9" t="s">
        <v>1300</v>
      </c>
      <c r="E25" s="10">
        <v>177.4</v>
      </c>
      <c r="F25" s="10">
        <v>3</v>
      </c>
      <c r="G25" s="10">
        <f>SUM(E25*F25)</f>
        <v>532.2</v>
      </c>
      <c r="H25" s="10">
        <f t="shared" si="1"/>
        <v>1259.1852000000001</v>
      </c>
      <c r="I25" s="10">
        <f t="shared" si="2"/>
        <v>1573.9815</v>
      </c>
      <c r="J25" s="10">
        <f t="shared" si="3"/>
        <v>1385.1037200000003</v>
      </c>
    </row>
    <row r="26" spans="1:10" ht="20.25" customHeight="1">
      <c r="A26" s="9" t="s">
        <v>866</v>
      </c>
      <c r="B26" s="48" t="s">
        <v>867</v>
      </c>
      <c r="C26" s="9" t="s">
        <v>1299</v>
      </c>
      <c r="D26" s="9" t="s">
        <v>1300</v>
      </c>
      <c r="E26" s="10">
        <v>177.4</v>
      </c>
      <c r="F26" s="10">
        <v>2</v>
      </c>
      <c r="G26" s="10">
        <f aca="true" t="shared" si="4" ref="G26:G36">SUM(E26*F26)</f>
        <v>354.8</v>
      </c>
      <c r="H26" s="10">
        <f t="shared" si="1"/>
        <v>839.4568</v>
      </c>
      <c r="I26" s="10">
        <f t="shared" si="2"/>
        <v>1049.3210000000001</v>
      </c>
      <c r="J26" s="10">
        <f t="shared" si="3"/>
        <v>923.4024800000001</v>
      </c>
    </row>
    <row r="27" spans="1:10" ht="45" customHeight="1">
      <c r="A27" s="8" t="s">
        <v>868</v>
      </c>
      <c r="B27" s="49" t="s">
        <v>482</v>
      </c>
      <c r="C27" s="9" t="s">
        <v>1299</v>
      </c>
      <c r="D27" s="9" t="s">
        <v>1300</v>
      </c>
      <c r="E27" s="10">
        <v>177.4</v>
      </c>
      <c r="F27" s="10">
        <v>7</v>
      </c>
      <c r="G27" s="10">
        <f t="shared" si="4"/>
        <v>1241.8</v>
      </c>
      <c r="H27" s="10">
        <f t="shared" si="1"/>
        <v>2938.0988</v>
      </c>
      <c r="I27" s="10">
        <f t="shared" si="2"/>
        <v>3672.6235</v>
      </c>
      <c r="J27" s="10">
        <f t="shared" si="3"/>
        <v>3231.9086800000005</v>
      </c>
    </row>
    <row r="28" spans="1:10" ht="32.25" customHeight="1">
      <c r="A28" s="8" t="s">
        <v>869</v>
      </c>
      <c r="B28" s="49" t="s">
        <v>356</v>
      </c>
      <c r="C28" s="9" t="s">
        <v>870</v>
      </c>
      <c r="D28" s="9" t="s">
        <v>1300</v>
      </c>
      <c r="E28" s="10">
        <v>177.4</v>
      </c>
      <c r="F28" s="10">
        <v>3</v>
      </c>
      <c r="G28" s="10">
        <f t="shared" si="4"/>
        <v>532.2</v>
      </c>
      <c r="H28" s="10">
        <f t="shared" si="1"/>
        <v>1259.1852000000001</v>
      </c>
      <c r="I28" s="10">
        <f t="shared" si="2"/>
        <v>1573.9815</v>
      </c>
      <c r="J28" s="10">
        <f t="shared" si="3"/>
        <v>1385.1037200000003</v>
      </c>
    </row>
    <row r="29" spans="1:10" ht="84" customHeight="1">
      <c r="A29" s="8" t="s">
        <v>871</v>
      </c>
      <c r="B29" s="49" t="s">
        <v>872</v>
      </c>
      <c r="C29" s="9" t="s">
        <v>1299</v>
      </c>
      <c r="D29" s="9" t="s">
        <v>1300</v>
      </c>
      <c r="E29" s="10">
        <v>177.4</v>
      </c>
      <c r="F29" s="10">
        <v>1</v>
      </c>
      <c r="G29" s="10">
        <f t="shared" si="4"/>
        <v>177.4</v>
      </c>
      <c r="H29" s="10">
        <f t="shared" si="1"/>
        <v>419.7284</v>
      </c>
      <c r="I29" s="10">
        <f t="shared" si="2"/>
        <v>524.6605000000001</v>
      </c>
      <c r="J29" s="10">
        <f t="shared" si="3"/>
        <v>461.70124000000004</v>
      </c>
    </row>
    <row r="30" spans="1:10" ht="45">
      <c r="A30" s="8" t="s">
        <v>873</v>
      </c>
      <c r="B30" s="49" t="s">
        <v>355</v>
      </c>
      <c r="C30" s="9" t="s">
        <v>1299</v>
      </c>
      <c r="D30" s="9" t="s">
        <v>1300</v>
      </c>
      <c r="E30" s="10">
        <v>177.4</v>
      </c>
      <c r="F30" s="10">
        <v>3</v>
      </c>
      <c r="G30" s="10">
        <f t="shared" si="4"/>
        <v>532.2</v>
      </c>
      <c r="H30" s="10">
        <f t="shared" si="1"/>
        <v>1259.1852000000001</v>
      </c>
      <c r="I30" s="10">
        <f t="shared" si="2"/>
        <v>1573.9815</v>
      </c>
      <c r="J30" s="10">
        <f t="shared" si="3"/>
        <v>1385.1037200000003</v>
      </c>
    </row>
    <row r="31" spans="1:10" ht="45">
      <c r="A31" s="8" t="s">
        <v>874</v>
      </c>
      <c r="B31" s="49" t="s">
        <v>875</v>
      </c>
      <c r="C31" s="9" t="s">
        <v>1299</v>
      </c>
      <c r="D31" s="9" t="s">
        <v>1300</v>
      </c>
      <c r="E31" s="10">
        <v>177.4</v>
      </c>
      <c r="F31" s="10">
        <v>1.5</v>
      </c>
      <c r="G31" s="10">
        <f t="shared" si="4"/>
        <v>266.1</v>
      </c>
      <c r="H31" s="10">
        <f t="shared" si="1"/>
        <v>629.5926000000001</v>
      </c>
      <c r="I31" s="10">
        <f t="shared" si="2"/>
        <v>786.99075</v>
      </c>
      <c r="J31" s="10">
        <f t="shared" si="3"/>
        <v>692.5518600000001</v>
      </c>
    </row>
    <row r="32" spans="1:10" ht="45">
      <c r="A32" s="8" t="s">
        <v>880</v>
      </c>
      <c r="B32" s="49" t="s">
        <v>876</v>
      </c>
      <c r="C32" s="9" t="s">
        <v>1299</v>
      </c>
      <c r="D32" s="9" t="s">
        <v>1300</v>
      </c>
      <c r="E32" s="10">
        <v>177.4</v>
      </c>
      <c r="F32" s="10">
        <v>1</v>
      </c>
      <c r="G32" s="10">
        <f t="shared" si="4"/>
        <v>177.4</v>
      </c>
      <c r="H32" s="10">
        <f t="shared" si="1"/>
        <v>419.7284</v>
      </c>
      <c r="I32" s="10">
        <f t="shared" si="2"/>
        <v>524.6605000000001</v>
      </c>
      <c r="J32" s="10">
        <f t="shared" si="3"/>
        <v>461.70124000000004</v>
      </c>
    </row>
    <row r="33" spans="1:10" ht="45">
      <c r="A33" s="8" t="s">
        <v>881</v>
      </c>
      <c r="B33" s="49" t="s">
        <v>985</v>
      </c>
      <c r="C33" s="9" t="s">
        <v>1299</v>
      </c>
      <c r="D33" s="9" t="s">
        <v>1300</v>
      </c>
      <c r="E33" s="10">
        <v>177.4</v>
      </c>
      <c r="F33" s="10">
        <v>1</v>
      </c>
      <c r="G33" s="10">
        <f t="shared" si="4"/>
        <v>177.4</v>
      </c>
      <c r="H33" s="10">
        <f t="shared" si="1"/>
        <v>419.7284</v>
      </c>
      <c r="I33" s="10">
        <f t="shared" si="2"/>
        <v>524.6605000000001</v>
      </c>
      <c r="J33" s="10">
        <f t="shared" si="3"/>
        <v>461.70124000000004</v>
      </c>
    </row>
    <row r="34" spans="1:10" ht="45">
      <c r="A34" s="8" t="s">
        <v>882</v>
      </c>
      <c r="B34" s="49" t="s">
        <v>986</v>
      </c>
      <c r="C34" s="9" t="s">
        <v>1299</v>
      </c>
      <c r="D34" s="9" t="s">
        <v>1300</v>
      </c>
      <c r="E34" s="10">
        <v>177.4</v>
      </c>
      <c r="F34" s="10">
        <v>1</v>
      </c>
      <c r="G34" s="10">
        <f t="shared" si="4"/>
        <v>177.4</v>
      </c>
      <c r="H34" s="10">
        <f t="shared" si="1"/>
        <v>419.7284</v>
      </c>
      <c r="I34" s="10">
        <f t="shared" si="2"/>
        <v>524.6605000000001</v>
      </c>
      <c r="J34" s="10">
        <f t="shared" si="3"/>
        <v>461.70124000000004</v>
      </c>
    </row>
    <row r="35" spans="1:10" ht="45">
      <c r="A35" s="8" t="s">
        <v>877</v>
      </c>
      <c r="B35" s="49" t="s">
        <v>883</v>
      </c>
      <c r="C35" s="9" t="s">
        <v>1299</v>
      </c>
      <c r="D35" s="9" t="s">
        <v>1300</v>
      </c>
      <c r="E35" s="10">
        <v>177.4</v>
      </c>
      <c r="F35" s="10">
        <v>4</v>
      </c>
      <c r="G35" s="10">
        <f t="shared" si="4"/>
        <v>709.6</v>
      </c>
      <c r="H35" s="10">
        <f t="shared" si="1"/>
        <v>1678.9136</v>
      </c>
      <c r="I35" s="10">
        <f t="shared" si="2"/>
        <v>2098.6420000000003</v>
      </c>
      <c r="J35" s="10">
        <f t="shared" si="3"/>
        <v>1846.8049600000002</v>
      </c>
    </row>
    <row r="36" spans="1:10" ht="45">
      <c r="A36" s="8" t="s">
        <v>878</v>
      </c>
      <c r="B36" s="49" t="s">
        <v>884</v>
      </c>
      <c r="C36" s="9" t="s">
        <v>1299</v>
      </c>
      <c r="D36" s="9" t="s">
        <v>1300</v>
      </c>
      <c r="E36" s="10">
        <v>177.4</v>
      </c>
      <c r="F36" s="10">
        <v>8</v>
      </c>
      <c r="G36" s="10">
        <f t="shared" si="4"/>
        <v>1419.2</v>
      </c>
      <c r="H36" s="10">
        <f t="shared" si="1"/>
        <v>3357.8272</v>
      </c>
      <c r="I36" s="10">
        <f t="shared" si="2"/>
        <v>4197.284000000001</v>
      </c>
      <c r="J36" s="10">
        <f t="shared" si="3"/>
        <v>3693.6099200000003</v>
      </c>
    </row>
    <row r="37" spans="1:10" ht="60">
      <c r="A37" s="8" t="s">
        <v>879</v>
      </c>
      <c r="B37" s="49" t="s">
        <v>347</v>
      </c>
      <c r="C37" s="9" t="s">
        <v>1299</v>
      </c>
      <c r="D37" s="9" t="s">
        <v>1300</v>
      </c>
      <c r="E37" s="10">
        <v>177.4</v>
      </c>
      <c r="F37" s="10">
        <v>10</v>
      </c>
      <c r="G37" s="10">
        <f>SUM(E37*F37)</f>
        <v>1774</v>
      </c>
      <c r="H37" s="10">
        <f>SUM(G37*2.366)</f>
        <v>4197.284000000001</v>
      </c>
      <c r="I37" s="10">
        <f>SUM(H37*1.25)</f>
        <v>5246.6050000000005</v>
      </c>
      <c r="J37" s="10">
        <f>SUM(H37*1.1)</f>
        <v>4617.012400000001</v>
      </c>
    </row>
    <row r="38" spans="1:10" ht="42.75">
      <c r="A38" s="7" t="s">
        <v>1292</v>
      </c>
      <c r="B38" s="7" t="s">
        <v>1509</v>
      </c>
      <c r="C38" s="33" t="s">
        <v>373</v>
      </c>
      <c r="D38" s="33" t="s">
        <v>366</v>
      </c>
      <c r="E38" s="33" t="s">
        <v>1293</v>
      </c>
      <c r="F38" s="34" t="s">
        <v>1294</v>
      </c>
      <c r="G38" s="33" t="s">
        <v>1510</v>
      </c>
      <c r="H38" s="33" t="s">
        <v>1295</v>
      </c>
      <c r="I38" s="33" t="s">
        <v>318</v>
      </c>
      <c r="J38" s="33" t="s">
        <v>453</v>
      </c>
    </row>
    <row r="39" spans="1:10" ht="30">
      <c r="A39" s="25" t="s">
        <v>1525</v>
      </c>
      <c r="B39" s="49" t="s">
        <v>1526</v>
      </c>
      <c r="C39" s="9" t="s">
        <v>1299</v>
      </c>
      <c r="D39" s="9" t="s">
        <v>1300</v>
      </c>
      <c r="E39" s="10">
        <v>177.4</v>
      </c>
      <c r="F39" s="10">
        <v>2</v>
      </c>
      <c r="G39" s="10">
        <f aca="true" t="shared" si="5" ref="G39:G50">SUM(E39*F39)</f>
        <v>354.8</v>
      </c>
      <c r="H39" s="10">
        <f t="shared" si="1"/>
        <v>839.4568</v>
      </c>
      <c r="I39" s="10">
        <f t="shared" si="2"/>
        <v>1049.3210000000001</v>
      </c>
      <c r="J39" s="10">
        <f t="shared" si="3"/>
        <v>923.4024800000001</v>
      </c>
    </row>
    <row r="40" spans="1:10" ht="45">
      <c r="A40" s="8" t="s">
        <v>1527</v>
      </c>
      <c r="B40" s="49" t="s">
        <v>1561</v>
      </c>
      <c r="C40" s="9" t="s">
        <v>1299</v>
      </c>
      <c r="D40" s="9" t="s">
        <v>1300</v>
      </c>
      <c r="E40" s="10">
        <v>177.4</v>
      </c>
      <c r="F40" s="10">
        <v>9</v>
      </c>
      <c r="G40" s="10">
        <f t="shared" si="5"/>
        <v>1596.6000000000001</v>
      </c>
      <c r="H40" s="10">
        <f t="shared" si="1"/>
        <v>3777.5556000000006</v>
      </c>
      <c r="I40" s="10">
        <f t="shared" si="2"/>
        <v>4721.9445000000005</v>
      </c>
      <c r="J40" s="10">
        <f t="shared" si="3"/>
        <v>4155.311160000001</v>
      </c>
    </row>
    <row r="41" spans="1:10" ht="45">
      <c r="A41" s="8" t="s">
        <v>1528</v>
      </c>
      <c r="B41" s="49" t="s">
        <v>0</v>
      </c>
      <c r="C41" s="9" t="s">
        <v>1299</v>
      </c>
      <c r="D41" s="9" t="s">
        <v>1300</v>
      </c>
      <c r="E41" s="10">
        <v>177.4</v>
      </c>
      <c r="F41" s="10">
        <v>8</v>
      </c>
      <c r="G41" s="10">
        <f t="shared" si="5"/>
        <v>1419.2</v>
      </c>
      <c r="H41" s="10">
        <f t="shared" si="1"/>
        <v>3357.8272</v>
      </c>
      <c r="I41" s="10">
        <f t="shared" si="2"/>
        <v>4197.284000000001</v>
      </c>
      <c r="J41" s="10">
        <f t="shared" si="3"/>
        <v>3693.6099200000003</v>
      </c>
    </row>
    <row r="42" spans="1:10" ht="45">
      <c r="A42" s="8" t="s">
        <v>1529</v>
      </c>
      <c r="B42" s="49" t="s">
        <v>1178</v>
      </c>
      <c r="C42" s="9" t="s">
        <v>1299</v>
      </c>
      <c r="D42" s="9" t="s">
        <v>1300</v>
      </c>
      <c r="E42" s="10">
        <v>177.4</v>
      </c>
      <c r="F42" s="10">
        <v>2.5</v>
      </c>
      <c r="G42" s="10">
        <f t="shared" si="5"/>
        <v>443.5</v>
      </c>
      <c r="H42" s="10">
        <f t="shared" si="1"/>
        <v>1049.3210000000001</v>
      </c>
      <c r="I42" s="10">
        <f t="shared" si="2"/>
        <v>1311.6512500000001</v>
      </c>
      <c r="J42" s="10">
        <f t="shared" si="3"/>
        <v>1154.2531000000004</v>
      </c>
    </row>
    <row r="43" spans="1:10" ht="60">
      <c r="A43" s="8" t="s">
        <v>1530</v>
      </c>
      <c r="B43" s="49" t="s">
        <v>1531</v>
      </c>
      <c r="C43" s="9" t="s">
        <v>1299</v>
      </c>
      <c r="D43" s="9" t="s">
        <v>1300</v>
      </c>
      <c r="E43" s="10">
        <v>177.4</v>
      </c>
      <c r="F43" s="10">
        <v>3</v>
      </c>
      <c r="G43" s="10">
        <f t="shared" si="5"/>
        <v>532.2</v>
      </c>
      <c r="H43" s="10">
        <f t="shared" si="1"/>
        <v>1259.1852000000001</v>
      </c>
      <c r="I43" s="10">
        <f t="shared" si="2"/>
        <v>1573.9815</v>
      </c>
      <c r="J43" s="10">
        <f t="shared" si="3"/>
        <v>1385.1037200000003</v>
      </c>
    </row>
    <row r="44" spans="1:10" ht="30">
      <c r="A44" s="8" t="s">
        <v>1532</v>
      </c>
      <c r="B44" s="49" t="s">
        <v>234</v>
      </c>
      <c r="C44" s="9" t="s">
        <v>1299</v>
      </c>
      <c r="D44" s="9" t="s">
        <v>1300</v>
      </c>
      <c r="E44" s="10">
        <v>177.4</v>
      </c>
      <c r="F44" s="10">
        <v>3</v>
      </c>
      <c r="G44" s="10">
        <f t="shared" si="5"/>
        <v>532.2</v>
      </c>
      <c r="H44" s="10">
        <f t="shared" si="1"/>
        <v>1259.1852000000001</v>
      </c>
      <c r="I44" s="10">
        <f t="shared" si="2"/>
        <v>1573.9815</v>
      </c>
      <c r="J44" s="10">
        <f t="shared" si="3"/>
        <v>1385.1037200000003</v>
      </c>
    </row>
    <row r="45" spans="1:10" ht="45">
      <c r="A45" s="8" t="s">
        <v>235</v>
      </c>
      <c r="B45" s="49" t="s">
        <v>236</v>
      </c>
      <c r="C45" s="9" t="s">
        <v>1299</v>
      </c>
      <c r="D45" s="9" t="s">
        <v>1300</v>
      </c>
      <c r="E45" s="10">
        <v>177.4</v>
      </c>
      <c r="F45" s="10">
        <v>3.5</v>
      </c>
      <c r="G45" s="10">
        <f t="shared" si="5"/>
        <v>620.9</v>
      </c>
      <c r="H45" s="10">
        <f t="shared" si="1"/>
        <v>1469.0494</v>
      </c>
      <c r="I45" s="10">
        <f t="shared" si="2"/>
        <v>1836.31175</v>
      </c>
      <c r="J45" s="10">
        <f t="shared" si="3"/>
        <v>1615.9543400000002</v>
      </c>
    </row>
    <row r="46" spans="1:10" ht="30">
      <c r="A46" s="8" t="s">
        <v>237</v>
      </c>
      <c r="B46" s="49" t="s">
        <v>238</v>
      </c>
      <c r="C46" s="9" t="s">
        <v>1299</v>
      </c>
      <c r="D46" s="9" t="s">
        <v>1300</v>
      </c>
      <c r="E46" s="10">
        <v>177.4</v>
      </c>
      <c r="F46" s="10">
        <v>1.5</v>
      </c>
      <c r="G46" s="10">
        <f t="shared" si="5"/>
        <v>266.1</v>
      </c>
      <c r="H46" s="10">
        <f t="shared" si="1"/>
        <v>629.5926000000001</v>
      </c>
      <c r="I46" s="10">
        <f t="shared" si="2"/>
        <v>786.99075</v>
      </c>
      <c r="J46" s="10">
        <f t="shared" si="3"/>
        <v>692.5518600000001</v>
      </c>
    </row>
    <row r="47" spans="1:10" ht="30">
      <c r="A47" s="8" t="s">
        <v>239</v>
      </c>
      <c r="B47" s="49" t="s">
        <v>266</v>
      </c>
      <c r="C47" s="9" t="s">
        <v>1299</v>
      </c>
      <c r="D47" s="9" t="s">
        <v>1300</v>
      </c>
      <c r="E47" s="10">
        <v>177.4</v>
      </c>
      <c r="F47" s="10">
        <v>1</v>
      </c>
      <c r="G47" s="10">
        <f t="shared" si="5"/>
        <v>177.4</v>
      </c>
      <c r="H47" s="10">
        <f t="shared" si="1"/>
        <v>419.7284</v>
      </c>
      <c r="I47" s="10">
        <f t="shared" si="2"/>
        <v>524.6605000000001</v>
      </c>
      <c r="J47" s="10">
        <f t="shared" si="3"/>
        <v>461.70124000000004</v>
      </c>
    </row>
    <row r="48" spans="1:10" ht="30">
      <c r="A48" s="8" t="s">
        <v>267</v>
      </c>
      <c r="B48" s="49" t="s">
        <v>268</v>
      </c>
      <c r="C48" s="9" t="s">
        <v>1299</v>
      </c>
      <c r="D48" s="9" t="s">
        <v>1300</v>
      </c>
      <c r="E48" s="10">
        <v>177.4</v>
      </c>
      <c r="F48" s="10">
        <v>4</v>
      </c>
      <c r="G48" s="10">
        <f t="shared" si="5"/>
        <v>709.6</v>
      </c>
      <c r="H48" s="10">
        <f t="shared" si="1"/>
        <v>1678.9136</v>
      </c>
      <c r="I48" s="10">
        <f t="shared" si="2"/>
        <v>2098.6420000000003</v>
      </c>
      <c r="J48" s="10">
        <f t="shared" si="3"/>
        <v>1846.8049600000002</v>
      </c>
    </row>
    <row r="49" spans="1:10" ht="30">
      <c r="A49" s="8" t="s">
        <v>269</v>
      </c>
      <c r="B49" s="49" t="s">
        <v>270</v>
      </c>
      <c r="C49" s="9" t="s">
        <v>1299</v>
      </c>
      <c r="D49" s="9" t="s">
        <v>1300</v>
      </c>
      <c r="E49" s="10">
        <v>177.4</v>
      </c>
      <c r="F49" s="10">
        <v>2</v>
      </c>
      <c r="G49" s="10">
        <f t="shared" si="5"/>
        <v>354.8</v>
      </c>
      <c r="H49" s="10">
        <f t="shared" si="1"/>
        <v>839.4568</v>
      </c>
      <c r="I49" s="10">
        <f t="shared" si="2"/>
        <v>1049.3210000000001</v>
      </c>
      <c r="J49" s="10">
        <f t="shared" si="3"/>
        <v>923.4024800000001</v>
      </c>
    </row>
    <row r="50" spans="1:10" ht="84" customHeight="1">
      <c r="A50" s="8" t="s">
        <v>271</v>
      </c>
      <c r="B50" s="49" t="s">
        <v>348</v>
      </c>
      <c r="C50" s="9" t="s">
        <v>1299</v>
      </c>
      <c r="D50" s="9" t="s">
        <v>1300</v>
      </c>
      <c r="E50" s="10">
        <v>177.4</v>
      </c>
      <c r="F50" s="10">
        <v>0.35</v>
      </c>
      <c r="G50" s="10">
        <f t="shared" si="5"/>
        <v>62.089999999999996</v>
      </c>
      <c r="H50" s="10">
        <f t="shared" si="1"/>
        <v>146.90494</v>
      </c>
      <c r="I50" s="10">
        <f t="shared" si="2"/>
        <v>183.631175</v>
      </c>
      <c r="J50" s="10">
        <f t="shared" si="3"/>
        <v>161.595434</v>
      </c>
    </row>
    <row r="51" spans="1:10" ht="45" customHeight="1">
      <c r="A51" s="8" t="s">
        <v>1533</v>
      </c>
      <c r="B51" s="49" t="s">
        <v>483</v>
      </c>
      <c r="C51" s="9" t="s">
        <v>1299</v>
      </c>
      <c r="D51" s="9" t="s">
        <v>1300</v>
      </c>
      <c r="E51" s="10">
        <v>177.4</v>
      </c>
      <c r="F51" s="10">
        <v>0.5</v>
      </c>
      <c r="G51" s="10">
        <f>SUM(E51*F51)</f>
        <v>88.7</v>
      </c>
      <c r="H51" s="10">
        <f t="shared" si="1"/>
        <v>209.8642</v>
      </c>
      <c r="I51" s="10">
        <f t="shared" si="2"/>
        <v>262.33025000000004</v>
      </c>
      <c r="J51" s="10">
        <f t="shared" si="3"/>
        <v>230.85062000000002</v>
      </c>
    </row>
    <row r="52" spans="1:10" ht="45" customHeight="1">
      <c r="A52" s="8" t="s">
        <v>1534</v>
      </c>
      <c r="B52" s="49" t="s">
        <v>349</v>
      </c>
      <c r="C52" s="9" t="s">
        <v>1299</v>
      </c>
      <c r="D52" s="9" t="s">
        <v>1300</v>
      </c>
      <c r="E52" s="10">
        <v>177.4</v>
      </c>
      <c r="F52" s="10">
        <v>0.3</v>
      </c>
      <c r="G52" s="10">
        <f>SUM(E52*F52)</f>
        <v>53.22</v>
      </c>
      <c r="H52" s="10">
        <f>SUM(G52*2.366)</f>
        <v>125.91852</v>
      </c>
      <c r="I52" s="10">
        <f>SUM(H52*1.25)</f>
        <v>157.39815</v>
      </c>
      <c r="J52" s="10">
        <f>SUM(H52*1.1)</f>
        <v>138.51037200000002</v>
      </c>
    </row>
    <row r="53" spans="1:10" ht="45" customHeight="1">
      <c r="A53" s="7" t="s">
        <v>1292</v>
      </c>
      <c r="B53" s="7" t="s">
        <v>1509</v>
      </c>
      <c r="C53" s="33" t="s">
        <v>373</v>
      </c>
      <c r="D53" s="33" t="s">
        <v>366</v>
      </c>
      <c r="E53" s="33" t="s">
        <v>1293</v>
      </c>
      <c r="F53" s="34" t="s">
        <v>1294</v>
      </c>
      <c r="G53" s="33" t="s">
        <v>1510</v>
      </c>
      <c r="H53" s="33" t="s">
        <v>1295</v>
      </c>
      <c r="I53" s="33" t="s">
        <v>318</v>
      </c>
      <c r="J53" s="33" t="s">
        <v>453</v>
      </c>
    </row>
    <row r="54" spans="1:10" ht="40.5" customHeight="1">
      <c r="A54" s="8" t="s">
        <v>1535</v>
      </c>
      <c r="B54" s="49" t="s">
        <v>350</v>
      </c>
      <c r="C54" s="9" t="s">
        <v>870</v>
      </c>
      <c r="D54" s="9" t="s">
        <v>1300</v>
      </c>
      <c r="E54" s="10">
        <v>177.4</v>
      </c>
      <c r="F54" s="10">
        <v>0.18</v>
      </c>
      <c r="G54" s="10">
        <f>SUM(E54*F54)</f>
        <v>31.932</v>
      </c>
      <c r="H54" s="10">
        <f t="shared" si="1"/>
        <v>75.551112</v>
      </c>
      <c r="I54" s="10">
        <f t="shared" si="2"/>
        <v>94.43889</v>
      </c>
      <c r="J54" s="10">
        <f t="shared" si="3"/>
        <v>83.10622320000002</v>
      </c>
    </row>
    <row r="55" spans="1:10" ht="60">
      <c r="A55" s="8" t="s">
        <v>1536</v>
      </c>
      <c r="B55" s="49" t="s">
        <v>351</v>
      </c>
      <c r="C55" s="9" t="s">
        <v>1299</v>
      </c>
      <c r="D55" s="9" t="s">
        <v>1300</v>
      </c>
      <c r="E55" s="10">
        <v>177.4</v>
      </c>
      <c r="F55" s="10">
        <v>1.35</v>
      </c>
      <c r="G55" s="10">
        <f>SUM(E55*F55)</f>
        <v>239.49000000000004</v>
      </c>
      <c r="H55" s="10">
        <f t="shared" si="1"/>
        <v>566.6333400000001</v>
      </c>
      <c r="I55" s="10">
        <f t="shared" si="2"/>
        <v>708.2916750000002</v>
      </c>
      <c r="J55" s="10">
        <f t="shared" si="3"/>
        <v>623.2966740000002</v>
      </c>
    </row>
    <row r="56" spans="1:10" ht="60">
      <c r="A56" s="8" t="s">
        <v>1054</v>
      </c>
      <c r="B56" s="49" t="s">
        <v>352</v>
      </c>
      <c r="C56" s="9" t="s">
        <v>1299</v>
      </c>
      <c r="D56" s="9" t="s">
        <v>1300</v>
      </c>
      <c r="E56" s="10">
        <v>177.4</v>
      </c>
      <c r="F56" s="10">
        <v>2.7</v>
      </c>
      <c r="G56" s="10">
        <f>SUM(E56*F56)</f>
        <v>478.9800000000001</v>
      </c>
      <c r="H56" s="10">
        <f t="shared" si="1"/>
        <v>1133.2666800000002</v>
      </c>
      <c r="I56" s="10">
        <f t="shared" si="2"/>
        <v>1416.5833500000003</v>
      </c>
      <c r="J56" s="10">
        <f t="shared" si="3"/>
        <v>1246.5933480000003</v>
      </c>
    </row>
    <row r="57" spans="1:10" ht="60">
      <c r="A57" s="8" t="s">
        <v>1055</v>
      </c>
      <c r="B57" s="49" t="s">
        <v>353</v>
      </c>
      <c r="C57" s="9" t="s">
        <v>1299</v>
      </c>
      <c r="D57" s="9" t="s">
        <v>1300</v>
      </c>
      <c r="E57" s="10">
        <v>177.4</v>
      </c>
      <c r="F57" s="10">
        <v>3.3</v>
      </c>
      <c r="G57" s="10">
        <f>SUM(E57*F57)</f>
        <v>585.42</v>
      </c>
      <c r="H57" s="10">
        <f t="shared" si="1"/>
        <v>1385.10372</v>
      </c>
      <c r="I57" s="10">
        <f t="shared" si="2"/>
        <v>1731.37965</v>
      </c>
      <c r="J57" s="10">
        <f t="shared" si="3"/>
        <v>1523.6140920000003</v>
      </c>
    </row>
    <row r="58" spans="1:10" ht="59.25" customHeight="1">
      <c r="A58" s="85" t="s">
        <v>1056</v>
      </c>
      <c r="B58" s="85"/>
      <c r="C58" s="85"/>
      <c r="D58" s="85"/>
      <c r="E58" s="85"/>
      <c r="F58" s="85"/>
      <c r="G58" s="85"/>
      <c r="H58" s="85"/>
      <c r="I58" s="85"/>
      <c r="J58" s="85"/>
    </row>
    <row r="59" spans="1:10" ht="45" customHeight="1">
      <c r="A59" s="7" t="s">
        <v>1292</v>
      </c>
      <c r="B59" s="7" t="s">
        <v>1509</v>
      </c>
      <c r="C59" s="33" t="s">
        <v>373</v>
      </c>
      <c r="D59" s="33" t="s">
        <v>366</v>
      </c>
      <c r="E59" s="33" t="s">
        <v>1293</v>
      </c>
      <c r="F59" s="34" t="s">
        <v>1294</v>
      </c>
      <c r="G59" s="33" t="s">
        <v>1510</v>
      </c>
      <c r="H59" s="33" t="s">
        <v>1295</v>
      </c>
      <c r="I59" s="33" t="s">
        <v>318</v>
      </c>
      <c r="J59" s="33" t="s">
        <v>453</v>
      </c>
    </row>
    <row r="60" spans="1:10" ht="45">
      <c r="A60" s="8" t="s">
        <v>1057</v>
      </c>
      <c r="B60" s="32" t="s">
        <v>1058</v>
      </c>
      <c r="C60" s="9" t="s">
        <v>1299</v>
      </c>
      <c r="D60" s="9" t="s">
        <v>1300</v>
      </c>
      <c r="E60" s="10">
        <v>198.46</v>
      </c>
      <c r="F60" s="10">
        <v>3</v>
      </c>
      <c r="G60" s="10">
        <f>SUM(E60*F60)</f>
        <v>595.38</v>
      </c>
      <c r="H60" s="10">
        <f>SUM(G60*2.366)</f>
        <v>1408.6690800000001</v>
      </c>
      <c r="I60" s="10">
        <f>SUM(H60*1.26)</f>
        <v>1774.9230408</v>
      </c>
      <c r="J60" s="10">
        <f>SUM(H60*1.1)</f>
        <v>1549.5359880000003</v>
      </c>
    </row>
    <row r="61" spans="1:10" ht="45">
      <c r="A61" s="8" t="s">
        <v>1059</v>
      </c>
      <c r="B61" s="32" t="s">
        <v>1179</v>
      </c>
      <c r="C61" s="9" t="s">
        <v>1299</v>
      </c>
      <c r="D61" s="9" t="s">
        <v>1300</v>
      </c>
      <c r="E61" s="10">
        <v>177.4</v>
      </c>
      <c r="F61" s="10">
        <v>1</v>
      </c>
      <c r="G61" s="10">
        <f aca="true" t="shared" si="6" ref="G61:G108">SUM(E61*F61)</f>
        <v>177.4</v>
      </c>
      <c r="H61" s="10">
        <f aca="true" t="shared" si="7" ref="H61:H108">SUM(G61*2.366)</f>
        <v>419.7284</v>
      </c>
      <c r="I61" s="10">
        <f aca="true" t="shared" si="8" ref="I61:I108">SUM(H61*1.26)</f>
        <v>528.857784</v>
      </c>
      <c r="J61" s="10">
        <f aca="true" t="shared" si="9" ref="J61:J108">SUM(H61*1.1)</f>
        <v>461.70124000000004</v>
      </c>
    </row>
    <row r="62" spans="1:10" ht="26.25" customHeight="1">
      <c r="A62" s="8" t="s">
        <v>1060</v>
      </c>
      <c r="B62" s="32" t="s">
        <v>1061</v>
      </c>
      <c r="C62" s="9" t="s">
        <v>1299</v>
      </c>
      <c r="D62" s="9" t="s">
        <v>1300</v>
      </c>
      <c r="E62" s="10">
        <v>177.4</v>
      </c>
      <c r="F62" s="10">
        <v>1.5</v>
      </c>
      <c r="G62" s="10">
        <f t="shared" si="6"/>
        <v>266.1</v>
      </c>
      <c r="H62" s="10">
        <f t="shared" si="7"/>
        <v>629.5926000000001</v>
      </c>
      <c r="I62" s="10">
        <f t="shared" si="8"/>
        <v>793.286676</v>
      </c>
      <c r="J62" s="10">
        <f t="shared" si="9"/>
        <v>692.5518600000001</v>
      </c>
    </row>
    <row r="63" spans="1:10" ht="35.25" customHeight="1">
      <c r="A63" s="8" t="s">
        <v>1062</v>
      </c>
      <c r="B63" s="32" t="s">
        <v>354</v>
      </c>
      <c r="C63" s="9" t="s">
        <v>1299</v>
      </c>
      <c r="D63" s="9" t="s">
        <v>1300</v>
      </c>
      <c r="E63" s="10">
        <v>177.4</v>
      </c>
      <c r="F63" s="10">
        <v>2</v>
      </c>
      <c r="G63" s="10">
        <f>SUM(E63*F63)</f>
        <v>354.8</v>
      </c>
      <c r="H63" s="10">
        <f>SUM(G63*2.366)</f>
        <v>839.4568</v>
      </c>
      <c r="I63" s="10">
        <f>SUM(H63*1.26)</f>
        <v>1057.715568</v>
      </c>
      <c r="J63" s="10">
        <f>SUM(H63*1.1)</f>
        <v>923.4024800000001</v>
      </c>
    </row>
    <row r="64" spans="1:10" ht="35.25" customHeight="1">
      <c r="A64" s="8" t="s">
        <v>1063</v>
      </c>
      <c r="B64" s="32" t="s">
        <v>1064</v>
      </c>
      <c r="C64" s="9" t="s">
        <v>1299</v>
      </c>
      <c r="D64" s="9" t="s">
        <v>1300</v>
      </c>
      <c r="E64" s="10">
        <v>177.4</v>
      </c>
      <c r="F64" s="10">
        <v>3</v>
      </c>
      <c r="G64" s="10">
        <f>SUM(E64*F64)</f>
        <v>532.2</v>
      </c>
      <c r="H64" s="10">
        <f>SUM(G64*2.366)</f>
        <v>1259.1852000000001</v>
      </c>
      <c r="I64" s="10">
        <f>SUM(H64*1.26)</f>
        <v>1586.573352</v>
      </c>
      <c r="J64" s="10">
        <f>SUM(H64*1.1)</f>
        <v>1385.1037200000003</v>
      </c>
    </row>
    <row r="65" spans="1:10" ht="30">
      <c r="A65" s="8" t="s">
        <v>1065</v>
      </c>
      <c r="B65" s="32" t="s">
        <v>1066</v>
      </c>
      <c r="C65" s="9" t="s">
        <v>1299</v>
      </c>
      <c r="D65" s="9" t="s">
        <v>1300</v>
      </c>
      <c r="E65" s="10">
        <v>177.4</v>
      </c>
      <c r="F65" s="10">
        <v>1.5</v>
      </c>
      <c r="G65" s="10">
        <f>SUM(E65*F65)</f>
        <v>266.1</v>
      </c>
      <c r="H65" s="10">
        <f>SUM(G65*2.366)</f>
        <v>629.5926000000001</v>
      </c>
      <c r="I65" s="10">
        <f>SUM(H65*1.26)</f>
        <v>793.286676</v>
      </c>
      <c r="J65" s="10">
        <f>SUM(H65*1.1)</f>
        <v>692.5518600000001</v>
      </c>
    </row>
    <row r="66" spans="1:10" ht="40.5" customHeight="1">
      <c r="A66" s="8" t="s">
        <v>1067</v>
      </c>
      <c r="B66" s="32" t="s">
        <v>357</v>
      </c>
      <c r="C66" s="9" t="s">
        <v>1299</v>
      </c>
      <c r="D66" s="9" t="s">
        <v>1300</v>
      </c>
      <c r="E66" s="10">
        <v>177.4</v>
      </c>
      <c r="F66" s="10">
        <v>3</v>
      </c>
      <c r="G66" s="10">
        <f>SUM(E66*F66)</f>
        <v>532.2</v>
      </c>
      <c r="H66" s="10">
        <f>SUM(G66*2.366)</f>
        <v>1259.1852000000001</v>
      </c>
      <c r="I66" s="10">
        <f>SUM(H66*1.26)</f>
        <v>1586.573352</v>
      </c>
      <c r="J66" s="10">
        <f>SUM(H66*1.1)</f>
        <v>1385.1037200000003</v>
      </c>
    </row>
    <row r="67" spans="1:10" ht="44.25" customHeight="1">
      <c r="A67" s="7" t="s">
        <v>1292</v>
      </c>
      <c r="B67" s="7" t="s">
        <v>1509</v>
      </c>
      <c r="C67" s="33" t="s">
        <v>373</v>
      </c>
      <c r="D67" s="33" t="s">
        <v>366</v>
      </c>
      <c r="E67" s="33" t="s">
        <v>1293</v>
      </c>
      <c r="F67" s="34" t="s">
        <v>1294</v>
      </c>
      <c r="G67" s="33" t="s">
        <v>1510</v>
      </c>
      <c r="H67" s="33" t="s">
        <v>1295</v>
      </c>
      <c r="I67" s="33" t="s">
        <v>318</v>
      </c>
      <c r="J67" s="33" t="s">
        <v>453</v>
      </c>
    </row>
    <row r="68" spans="1:10" ht="20.25" customHeight="1">
      <c r="A68" s="8" t="s">
        <v>558</v>
      </c>
      <c r="B68" s="32" t="s">
        <v>559</v>
      </c>
      <c r="C68" s="9" t="s">
        <v>1299</v>
      </c>
      <c r="D68" s="9" t="s">
        <v>1300</v>
      </c>
      <c r="E68" s="10">
        <v>177.4</v>
      </c>
      <c r="F68" s="10">
        <v>3</v>
      </c>
      <c r="G68" s="10">
        <f t="shared" si="6"/>
        <v>532.2</v>
      </c>
      <c r="H68" s="10">
        <f t="shared" si="7"/>
        <v>1259.1852000000001</v>
      </c>
      <c r="I68" s="10">
        <f t="shared" si="8"/>
        <v>1586.573352</v>
      </c>
      <c r="J68" s="10">
        <f t="shared" si="9"/>
        <v>1385.1037200000003</v>
      </c>
    </row>
    <row r="69" spans="1:10" ht="26.25" customHeight="1">
      <c r="A69" s="8" t="s">
        <v>560</v>
      </c>
      <c r="B69" s="32" t="s">
        <v>561</v>
      </c>
      <c r="C69" s="9" t="s">
        <v>1299</v>
      </c>
      <c r="D69" s="9" t="s">
        <v>1300</v>
      </c>
      <c r="E69" s="10">
        <v>177.4</v>
      </c>
      <c r="F69" s="10">
        <v>2</v>
      </c>
      <c r="G69" s="10">
        <f t="shared" si="6"/>
        <v>354.8</v>
      </c>
      <c r="H69" s="10">
        <f t="shared" si="7"/>
        <v>839.4568</v>
      </c>
      <c r="I69" s="10">
        <f t="shared" si="8"/>
        <v>1057.715568</v>
      </c>
      <c r="J69" s="10">
        <f t="shared" si="9"/>
        <v>923.4024800000001</v>
      </c>
    </row>
    <row r="70" spans="1:10" ht="33" customHeight="1">
      <c r="A70" s="8" t="s">
        <v>562</v>
      </c>
      <c r="B70" s="32" t="s">
        <v>563</v>
      </c>
      <c r="C70" s="9" t="s">
        <v>1299</v>
      </c>
      <c r="D70" s="9" t="s">
        <v>1300</v>
      </c>
      <c r="E70" s="10">
        <v>177.4</v>
      </c>
      <c r="F70" s="10">
        <v>9</v>
      </c>
      <c r="G70" s="10">
        <f t="shared" si="6"/>
        <v>1596.6000000000001</v>
      </c>
      <c r="H70" s="10">
        <f t="shared" si="7"/>
        <v>3777.5556000000006</v>
      </c>
      <c r="I70" s="10">
        <f t="shared" si="8"/>
        <v>4759.720056000001</v>
      </c>
      <c r="J70" s="10">
        <f t="shared" si="9"/>
        <v>4155.311160000001</v>
      </c>
    </row>
    <row r="71" spans="1:10" ht="31.5" customHeight="1">
      <c r="A71" s="8" t="s">
        <v>564</v>
      </c>
      <c r="B71" s="32" t="s">
        <v>565</v>
      </c>
      <c r="C71" s="9" t="s">
        <v>1299</v>
      </c>
      <c r="D71" s="9" t="s">
        <v>1300</v>
      </c>
      <c r="E71" s="10">
        <v>177.4</v>
      </c>
      <c r="F71" s="10">
        <v>8</v>
      </c>
      <c r="G71" s="10">
        <f t="shared" si="6"/>
        <v>1419.2</v>
      </c>
      <c r="H71" s="10">
        <f t="shared" si="7"/>
        <v>3357.8272</v>
      </c>
      <c r="I71" s="10">
        <f t="shared" si="8"/>
        <v>4230.862272</v>
      </c>
      <c r="J71" s="10">
        <f t="shared" si="9"/>
        <v>3693.6099200000003</v>
      </c>
    </row>
    <row r="72" spans="1:10" ht="45">
      <c r="A72" s="8" t="s">
        <v>566</v>
      </c>
      <c r="B72" s="32" t="s">
        <v>567</v>
      </c>
      <c r="C72" s="9" t="s">
        <v>1299</v>
      </c>
      <c r="D72" s="9" t="s">
        <v>1300</v>
      </c>
      <c r="E72" s="10">
        <v>177.4</v>
      </c>
      <c r="F72" s="10">
        <v>2.5</v>
      </c>
      <c r="G72" s="10">
        <f t="shared" si="6"/>
        <v>443.5</v>
      </c>
      <c r="H72" s="10">
        <f t="shared" si="7"/>
        <v>1049.3210000000001</v>
      </c>
      <c r="I72" s="10">
        <f t="shared" si="8"/>
        <v>1322.1444600000002</v>
      </c>
      <c r="J72" s="10">
        <f t="shared" si="9"/>
        <v>1154.2531000000004</v>
      </c>
    </row>
    <row r="73" spans="1:10" ht="45">
      <c r="A73" s="8" t="s">
        <v>568</v>
      </c>
      <c r="B73" s="32" t="s">
        <v>358</v>
      </c>
      <c r="C73" s="9" t="s">
        <v>1299</v>
      </c>
      <c r="D73" s="9" t="s">
        <v>1300</v>
      </c>
      <c r="E73" s="10">
        <v>177.4</v>
      </c>
      <c r="F73" s="10">
        <v>3</v>
      </c>
      <c r="G73" s="10">
        <f t="shared" si="6"/>
        <v>532.2</v>
      </c>
      <c r="H73" s="10">
        <f t="shared" si="7"/>
        <v>1259.1852000000001</v>
      </c>
      <c r="I73" s="10">
        <f t="shared" si="8"/>
        <v>1586.573352</v>
      </c>
      <c r="J73" s="10">
        <f t="shared" si="9"/>
        <v>1385.1037200000003</v>
      </c>
    </row>
    <row r="74" spans="1:10" ht="45">
      <c r="A74" s="8" t="s">
        <v>569</v>
      </c>
      <c r="B74" s="32" t="s">
        <v>570</v>
      </c>
      <c r="C74" s="9" t="s">
        <v>1299</v>
      </c>
      <c r="D74" s="9" t="s">
        <v>1300</v>
      </c>
      <c r="E74" s="10">
        <v>177.4</v>
      </c>
      <c r="F74" s="10">
        <v>5</v>
      </c>
      <c r="G74" s="10">
        <f t="shared" si="6"/>
        <v>887</v>
      </c>
      <c r="H74" s="10">
        <f t="shared" si="7"/>
        <v>2098.6420000000003</v>
      </c>
      <c r="I74" s="10">
        <f t="shared" si="8"/>
        <v>2644.2889200000004</v>
      </c>
      <c r="J74" s="10">
        <f t="shared" si="9"/>
        <v>2308.5062000000007</v>
      </c>
    </row>
    <row r="75" spans="1:10" ht="30">
      <c r="A75" s="8" t="s">
        <v>571</v>
      </c>
      <c r="B75" s="32" t="s">
        <v>572</v>
      </c>
      <c r="C75" s="9" t="s">
        <v>1299</v>
      </c>
      <c r="D75" s="9" t="s">
        <v>1300</v>
      </c>
      <c r="E75" s="10">
        <v>177.4</v>
      </c>
      <c r="F75" s="10">
        <v>4</v>
      </c>
      <c r="G75" s="10">
        <f t="shared" si="6"/>
        <v>709.6</v>
      </c>
      <c r="H75" s="10">
        <f t="shared" si="7"/>
        <v>1678.9136</v>
      </c>
      <c r="I75" s="10">
        <f t="shared" si="8"/>
        <v>2115.431136</v>
      </c>
      <c r="J75" s="10">
        <f t="shared" si="9"/>
        <v>1846.8049600000002</v>
      </c>
    </row>
    <row r="76" spans="1:10" ht="33.75" customHeight="1">
      <c r="A76" s="8" t="s">
        <v>573</v>
      </c>
      <c r="B76" s="32" t="s">
        <v>574</v>
      </c>
      <c r="C76" s="9" t="s">
        <v>1299</v>
      </c>
      <c r="D76" s="9" t="s">
        <v>1300</v>
      </c>
      <c r="E76" s="10">
        <v>177.4</v>
      </c>
      <c r="F76" s="10">
        <v>1.5</v>
      </c>
      <c r="G76" s="10">
        <f t="shared" si="6"/>
        <v>266.1</v>
      </c>
      <c r="H76" s="10">
        <f t="shared" si="7"/>
        <v>629.5926000000001</v>
      </c>
      <c r="I76" s="10">
        <f t="shared" si="8"/>
        <v>793.286676</v>
      </c>
      <c r="J76" s="10">
        <f t="shared" si="9"/>
        <v>692.5518600000001</v>
      </c>
    </row>
    <row r="77" spans="1:10" ht="33" customHeight="1">
      <c r="A77" s="8" t="s">
        <v>575</v>
      </c>
      <c r="B77" s="32" t="s">
        <v>867</v>
      </c>
      <c r="C77" s="9" t="s">
        <v>1299</v>
      </c>
      <c r="D77" s="9" t="s">
        <v>1300</v>
      </c>
      <c r="E77" s="10">
        <v>177.4</v>
      </c>
      <c r="F77" s="10">
        <v>1</v>
      </c>
      <c r="G77" s="10">
        <f t="shared" si="6"/>
        <v>177.4</v>
      </c>
      <c r="H77" s="10">
        <f t="shared" si="7"/>
        <v>419.7284</v>
      </c>
      <c r="I77" s="10">
        <f t="shared" si="8"/>
        <v>528.857784</v>
      </c>
      <c r="J77" s="10">
        <f t="shared" si="9"/>
        <v>461.70124000000004</v>
      </c>
    </row>
    <row r="78" spans="1:10" ht="45">
      <c r="A78" s="8" t="s">
        <v>576</v>
      </c>
      <c r="B78" s="32" t="s">
        <v>577</v>
      </c>
      <c r="C78" s="9" t="s">
        <v>1299</v>
      </c>
      <c r="D78" s="9" t="s">
        <v>1300</v>
      </c>
      <c r="E78" s="10">
        <v>177.4</v>
      </c>
      <c r="F78" s="10">
        <v>3.5</v>
      </c>
      <c r="G78" s="10">
        <f t="shared" si="6"/>
        <v>620.9</v>
      </c>
      <c r="H78" s="10">
        <f t="shared" si="7"/>
        <v>1469.0494</v>
      </c>
      <c r="I78" s="10">
        <f t="shared" si="8"/>
        <v>1851.0022440000002</v>
      </c>
      <c r="J78" s="10">
        <f t="shared" si="9"/>
        <v>1615.9543400000002</v>
      </c>
    </row>
    <row r="79" spans="1:10" ht="24.75" customHeight="1">
      <c r="A79" s="9" t="s">
        <v>578</v>
      </c>
      <c r="B79" s="32" t="s">
        <v>585</v>
      </c>
      <c r="C79" s="9" t="s">
        <v>1299</v>
      </c>
      <c r="D79" s="9" t="s">
        <v>1300</v>
      </c>
      <c r="E79" s="10">
        <v>177.4</v>
      </c>
      <c r="F79" s="10">
        <v>1.5</v>
      </c>
      <c r="G79" s="10">
        <f t="shared" si="6"/>
        <v>266.1</v>
      </c>
      <c r="H79" s="10">
        <f t="shared" si="7"/>
        <v>629.5926000000001</v>
      </c>
      <c r="I79" s="10">
        <f t="shared" si="8"/>
        <v>793.286676</v>
      </c>
      <c r="J79" s="10">
        <f t="shared" si="9"/>
        <v>692.5518600000001</v>
      </c>
    </row>
    <row r="80" spans="1:10" ht="15.75" hidden="1">
      <c r="A80" s="9"/>
      <c r="B80" s="32"/>
      <c r="C80" s="9"/>
      <c r="D80" s="9"/>
      <c r="E80" s="10">
        <v>177.4</v>
      </c>
      <c r="F80" s="10"/>
      <c r="G80" s="10">
        <f t="shared" si="6"/>
        <v>0</v>
      </c>
      <c r="H80" s="10">
        <f t="shared" si="7"/>
        <v>0</v>
      </c>
      <c r="I80" s="10">
        <f t="shared" si="8"/>
        <v>0</v>
      </c>
      <c r="J80" s="10">
        <f t="shared" si="9"/>
        <v>0</v>
      </c>
    </row>
    <row r="81" spans="1:10" ht="57" customHeight="1">
      <c r="A81" s="9" t="s">
        <v>586</v>
      </c>
      <c r="B81" s="32" t="s">
        <v>587</v>
      </c>
      <c r="C81" s="9" t="s">
        <v>1299</v>
      </c>
      <c r="D81" s="9" t="s">
        <v>1300</v>
      </c>
      <c r="E81" s="10">
        <v>177.4</v>
      </c>
      <c r="F81" s="10">
        <v>1.5</v>
      </c>
      <c r="G81" s="10">
        <f t="shared" si="6"/>
        <v>266.1</v>
      </c>
      <c r="H81" s="10">
        <f t="shared" si="7"/>
        <v>629.5926000000001</v>
      </c>
      <c r="I81" s="10">
        <f t="shared" si="8"/>
        <v>793.286676</v>
      </c>
      <c r="J81" s="10">
        <f t="shared" si="9"/>
        <v>692.5518600000001</v>
      </c>
    </row>
    <row r="82" spans="1:10" ht="42" customHeight="1">
      <c r="A82" s="9" t="s">
        <v>588</v>
      </c>
      <c r="B82" s="32" t="s">
        <v>389</v>
      </c>
      <c r="C82" s="9" t="s">
        <v>1299</v>
      </c>
      <c r="D82" s="9" t="s">
        <v>1300</v>
      </c>
      <c r="E82" s="10">
        <v>177.4</v>
      </c>
      <c r="F82" s="10">
        <v>4</v>
      </c>
      <c r="G82" s="10">
        <f>SUM(E82*F82)</f>
        <v>709.6</v>
      </c>
      <c r="H82" s="10">
        <f>SUM(G82*2.366)</f>
        <v>1678.9136</v>
      </c>
      <c r="I82" s="10">
        <f>SUM(H82*1.26)</f>
        <v>2115.431136</v>
      </c>
      <c r="J82" s="10">
        <f>SUM(H82*1.1)</f>
        <v>1846.8049600000002</v>
      </c>
    </row>
    <row r="83" spans="1:10" ht="23.25" customHeight="1">
      <c r="A83" s="9" t="s">
        <v>589</v>
      </c>
      <c r="B83" s="32" t="s">
        <v>590</v>
      </c>
      <c r="C83" s="9" t="s">
        <v>1299</v>
      </c>
      <c r="D83" s="9" t="s">
        <v>1300</v>
      </c>
      <c r="E83" s="10">
        <v>177.4</v>
      </c>
      <c r="F83" s="10">
        <v>5</v>
      </c>
      <c r="G83" s="10">
        <f>SUM(E83*F83)</f>
        <v>887</v>
      </c>
      <c r="H83" s="10">
        <f>SUM(G83*2.366)</f>
        <v>2098.6420000000003</v>
      </c>
      <c r="I83" s="10">
        <f>SUM(H83*1.26)</f>
        <v>2644.2889200000004</v>
      </c>
      <c r="J83" s="10">
        <f>SUM(H83*1.1)</f>
        <v>2308.5062000000007</v>
      </c>
    </row>
    <row r="84" spans="1:10" ht="28.5" customHeight="1">
      <c r="A84" s="9" t="s">
        <v>591</v>
      </c>
      <c r="B84" s="32" t="s">
        <v>592</v>
      </c>
      <c r="C84" s="9" t="s">
        <v>1299</v>
      </c>
      <c r="D84" s="9" t="s">
        <v>1300</v>
      </c>
      <c r="E84" s="10">
        <v>177.4</v>
      </c>
      <c r="F84" s="10">
        <v>3</v>
      </c>
      <c r="G84" s="10">
        <f>SUM(E84*F84)</f>
        <v>532.2</v>
      </c>
      <c r="H84" s="10">
        <f>SUM(G84*2.366)</f>
        <v>1259.1852000000001</v>
      </c>
      <c r="I84" s="10">
        <f>SUM(H84*1.26)</f>
        <v>1586.573352</v>
      </c>
      <c r="J84" s="10">
        <f>SUM(H84*1.1)</f>
        <v>1385.1037200000003</v>
      </c>
    </row>
    <row r="85" spans="1:10" ht="42" customHeight="1">
      <c r="A85" s="7" t="s">
        <v>1292</v>
      </c>
      <c r="B85" s="7" t="s">
        <v>1509</v>
      </c>
      <c r="C85" s="33" t="s">
        <v>373</v>
      </c>
      <c r="D85" s="33" t="s">
        <v>366</v>
      </c>
      <c r="E85" s="33" t="s">
        <v>1293</v>
      </c>
      <c r="F85" s="34" t="s">
        <v>1294</v>
      </c>
      <c r="G85" s="33" t="s">
        <v>1510</v>
      </c>
      <c r="H85" s="33" t="s">
        <v>1295</v>
      </c>
      <c r="I85" s="33" t="s">
        <v>318</v>
      </c>
      <c r="J85" s="33" t="s">
        <v>453</v>
      </c>
    </row>
    <row r="86" spans="1:10" ht="30">
      <c r="A86" s="9" t="s">
        <v>593</v>
      </c>
      <c r="B86" s="32" t="s">
        <v>594</v>
      </c>
      <c r="C86" s="9" t="s">
        <v>1299</v>
      </c>
      <c r="D86" s="9" t="s">
        <v>1300</v>
      </c>
      <c r="E86" s="10">
        <v>177.4</v>
      </c>
      <c r="F86" s="10">
        <v>1</v>
      </c>
      <c r="G86" s="10">
        <f t="shared" si="6"/>
        <v>177.4</v>
      </c>
      <c r="H86" s="10">
        <f t="shared" si="7"/>
        <v>419.7284</v>
      </c>
      <c r="I86" s="10">
        <f t="shared" si="8"/>
        <v>528.857784</v>
      </c>
      <c r="J86" s="10">
        <f t="shared" si="9"/>
        <v>461.70124000000004</v>
      </c>
    </row>
    <row r="87" spans="1:10" ht="45">
      <c r="A87" s="9" t="s">
        <v>595</v>
      </c>
      <c r="B87" s="32" t="s">
        <v>633</v>
      </c>
      <c r="C87" s="9" t="s">
        <v>1299</v>
      </c>
      <c r="D87" s="9" t="s">
        <v>1300</v>
      </c>
      <c r="E87" s="10">
        <v>177.4</v>
      </c>
      <c r="F87" s="10">
        <v>1.5</v>
      </c>
      <c r="G87" s="10">
        <f t="shared" si="6"/>
        <v>266.1</v>
      </c>
      <c r="H87" s="10">
        <f t="shared" si="7"/>
        <v>629.5926000000001</v>
      </c>
      <c r="I87" s="10">
        <f t="shared" si="8"/>
        <v>793.286676</v>
      </c>
      <c r="J87" s="10">
        <f t="shared" si="9"/>
        <v>692.5518600000001</v>
      </c>
    </row>
    <row r="88" spans="1:10" ht="45">
      <c r="A88" s="9" t="s">
        <v>634</v>
      </c>
      <c r="B88" s="32" t="s">
        <v>1180</v>
      </c>
      <c r="C88" s="9" t="s">
        <v>1299</v>
      </c>
      <c r="D88" s="9" t="s">
        <v>1300</v>
      </c>
      <c r="E88" s="10">
        <v>177.4</v>
      </c>
      <c r="F88" s="10">
        <v>0.5</v>
      </c>
      <c r="G88" s="10">
        <f t="shared" si="6"/>
        <v>88.7</v>
      </c>
      <c r="H88" s="10">
        <f t="shared" si="7"/>
        <v>209.8642</v>
      </c>
      <c r="I88" s="10">
        <f t="shared" si="8"/>
        <v>264.428892</v>
      </c>
      <c r="J88" s="10">
        <f t="shared" si="9"/>
        <v>230.85062000000002</v>
      </c>
    </row>
    <row r="89" spans="1:10" ht="32.25" customHeight="1">
      <c r="A89" s="9" t="s">
        <v>635</v>
      </c>
      <c r="B89" s="32" t="s">
        <v>1061</v>
      </c>
      <c r="C89" s="9" t="s">
        <v>1299</v>
      </c>
      <c r="D89" s="9" t="s">
        <v>1300</v>
      </c>
      <c r="E89" s="10">
        <v>177.4</v>
      </c>
      <c r="F89" s="10">
        <v>0.8</v>
      </c>
      <c r="G89" s="10">
        <f t="shared" si="6"/>
        <v>141.92000000000002</v>
      </c>
      <c r="H89" s="10">
        <f t="shared" si="7"/>
        <v>335.78272000000004</v>
      </c>
      <c r="I89" s="10">
        <f t="shared" si="8"/>
        <v>423.08622720000005</v>
      </c>
      <c r="J89" s="10">
        <f t="shared" si="9"/>
        <v>369.36099200000007</v>
      </c>
    </row>
    <row r="90" spans="1:10" ht="45">
      <c r="A90" s="9" t="s">
        <v>636</v>
      </c>
      <c r="B90" s="32" t="s">
        <v>362</v>
      </c>
      <c r="C90" s="9" t="s">
        <v>1299</v>
      </c>
      <c r="D90" s="9" t="s">
        <v>1300</v>
      </c>
      <c r="E90" s="10">
        <v>177.4</v>
      </c>
      <c r="F90" s="10">
        <v>1</v>
      </c>
      <c r="G90" s="10">
        <f t="shared" si="6"/>
        <v>177.4</v>
      </c>
      <c r="H90" s="10">
        <f t="shared" si="7"/>
        <v>419.7284</v>
      </c>
      <c r="I90" s="10">
        <f t="shared" si="8"/>
        <v>528.857784</v>
      </c>
      <c r="J90" s="10">
        <f t="shared" si="9"/>
        <v>461.70124000000004</v>
      </c>
    </row>
    <row r="91" spans="1:10" ht="30">
      <c r="A91" s="9" t="s">
        <v>251</v>
      </c>
      <c r="B91" s="32" t="s">
        <v>637</v>
      </c>
      <c r="C91" s="9" t="s">
        <v>1299</v>
      </c>
      <c r="D91" s="9" t="s">
        <v>1300</v>
      </c>
      <c r="E91" s="10">
        <v>177.4</v>
      </c>
      <c r="F91" s="10">
        <v>1.5</v>
      </c>
      <c r="G91" s="10">
        <f t="shared" si="6"/>
        <v>266.1</v>
      </c>
      <c r="H91" s="10">
        <f t="shared" si="7"/>
        <v>629.5926000000001</v>
      </c>
      <c r="I91" s="10">
        <f t="shared" si="8"/>
        <v>793.286676</v>
      </c>
      <c r="J91" s="10">
        <f t="shared" si="9"/>
        <v>692.5518600000001</v>
      </c>
    </row>
    <row r="92" spans="1:10" ht="19.5" customHeight="1">
      <c r="A92" s="9" t="s">
        <v>657</v>
      </c>
      <c r="B92" s="32" t="s">
        <v>658</v>
      </c>
      <c r="C92" s="9" t="s">
        <v>1299</v>
      </c>
      <c r="D92" s="9" t="s">
        <v>1300</v>
      </c>
      <c r="E92" s="10">
        <v>177.4</v>
      </c>
      <c r="F92" s="10">
        <v>1</v>
      </c>
      <c r="G92" s="10">
        <f t="shared" si="6"/>
        <v>177.4</v>
      </c>
      <c r="H92" s="10">
        <f t="shared" si="7"/>
        <v>419.7284</v>
      </c>
      <c r="I92" s="10">
        <f t="shared" si="8"/>
        <v>528.857784</v>
      </c>
      <c r="J92" s="10">
        <f t="shared" si="9"/>
        <v>461.70124000000004</v>
      </c>
    </row>
    <row r="93" spans="1:10" ht="45">
      <c r="A93" s="9" t="s">
        <v>659</v>
      </c>
      <c r="B93" s="32" t="s">
        <v>661</v>
      </c>
      <c r="C93" s="9" t="s">
        <v>1299</v>
      </c>
      <c r="D93" s="9" t="s">
        <v>1300</v>
      </c>
      <c r="E93" s="10">
        <v>177.4</v>
      </c>
      <c r="F93" s="10">
        <v>0.8</v>
      </c>
      <c r="G93" s="10">
        <f t="shared" si="6"/>
        <v>141.92000000000002</v>
      </c>
      <c r="H93" s="10">
        <f t="shared" si="7"/>
        <v>335.78272000000004</v>
      </c>
      <c r="I93" s="10">
        <f t="shared" si="8"/>
        <v>423.08622720000005</v>
      </c>
      <c r="J93" s="10">
        <f t="shared" si="9"/>
        <v>369.36099200000007</v>
      </c>
    </row>
    <row r="94" spans="1:10" ht="45">
      <c r="A94" s="9" t="s">
        <v>662</v>
      </c>
      <c r="B94" s="32" t="s">
        <v>363</v>
      </c>
      <c r="C94" s="9" t="s">
        <v>1299</v>
      </c>
      <c r="D94" s="9" t="s">
        <v>1300</v>
      </c>
      <c r="E94" s="10">
        <v>177.4</v>
      </c>
      <c r="F94" s="10">
        <v>1.5</v>
      </c>
      <c r="G94" s="10">
        <f t="shared" si="6"/>
        <v>266.1</v>
      </c>
      <c r="H94" s="10">
        <f t="shared" si="7"/>
        <v>629.5926000000001</v>
      </c>
      <c r="I94" s="10">
        <f t="shared" si="8"/>
        <v>793.286676</v>
      </c>
      <c r="J94" s="10">
        <f t="shared" si="9"/>
        <v>692.5518600000001</v>
      </c>
    </row>
    <row r="95" spans="1:10" ht="20.25" customHeight="1">
      <c r="A95" s="9" t="s">
        <v>663</v>
      </c>
      <c r="B95" s="32" t="s">
        <v>250</v>
      </c>
      <c r="C95" s="9" t="s">
        <v>1299</v>
      </c>
      <c r="D95" s="9" t="s">
        <v>1300</v>
      </c>
      <c r="E95" s="10">
        <v>177.4</v>
      </c>
      <c r="F95" s="10">
        <v>2</v>
      </c>
      <c r="G95" s="10">
        <f t="shared" si="6"/>
        <v>354.8</v>
      </c>
      <c r="H95" s="10">
        <f t="shared" si="7"/>
        <v>839.4568</v>
      </c>
      <c r="I95" s="10">
        <f t="shared" si="8"/>
        <v>1057.715568</v>
      </c>
      <c r="J95" s="10">
        <f t="shared" si="9"/>
        <v>923.4024800000001</v>
      </c>
    </row>
    <row r="96" spans="1:10" ht="22.5" customHeight="1">
      <c r="A96" s="9" t="s">
        <v>665</v>
      </c>
      <c r="B96" s="32" t="s">
        <v>664</v>
      </c>
      <c r="C96" s="9" t="s">
        <v>1299</v>
      </c>
      <c r="D96" s="9" t="s">
        <v>1300</v>
      </c>
      <c r="E96" s="10">
        <v>177.4</v>
      </c>
      <c r="F96" s="10">
        <v>1</v>
      </c>
      <c r="G96" s="10">
        <f t="shared" si="6"/>
        <v>177.4</v>
      </c>
      <c r="H96" s="10">
        <f t="shared" si="7"/>
        <v>419.7284</v>
      </c>
      <c r="I96" s="10">
        <f t="shared" si="8"/>
        <v>528.857784</v>
      </c>
      <c r="J96" s="10">
        <f t="shared" si="9"/>
        <v>461.70124000000004</v>
      </c>
    </row>
    <row r="97" spans="1:10" ht="38.25" customHeight="1">
      <c r="A97" s="9" t="s">
        <v>667</v>
      </c>
      <c r="B97" s="16" t="s">
        <v>666</v>
      </c>
      <c r="C97" s="9" t="s">
        <v>1299</v>
      </c>
      <c r="D97" s="9" t="s">
        <v>1300</v>
      </c>
      <c r="E97" s="10">
        <v>177.4</v>
      </c>
      <c r="F97" s="10">
        <v>4.5</v>
      </c>
      <c r="G97" s="10">
        <f t="shared" si="6"/>
        <v>798.3000000000001</v>
      </c>
      <c r="H97" s="10">
        <f t="shared" si="7"/>
        <v>1888.7778000000003</v>
      </c>
      <c r="I97" s="10">
        <f t="shared" si="8"/>
        <v>2379.8600280000005</v>
      </c>
      <c r="J97" s="10">
        <f t="shared" si="9"/>
        <v>2077.6555800000006</v>
      </c>
    </row>
    <row r="98" spans="1:10" ht="30" customHeight="1">
      <c r="A98" s="9" t="s">
        <v>669</v>
      </c>
      <c r="B98" s="16" t="s">
        <v>668</v>
      </c>
      <c r="C98" s="9" t="s">
        <v>1299</v>
      </c>
      <c r="D98" s="9" t="s">
        <v>1300</v>
      </c>
      <c r="E98" s="10">
        <v>177.4</v>
      </c>
      <c r="F98" s="10">
        <v>4</v>
      </c>
      <c r="G98" s="10">
        <f t="shared" si="6"/>
        <v>709.6</v>
      </c>
      <c r="H98" s="10">
        <f t="shared" si="7"/>
        <v>1678.9136</v>
      </c>
      <c r="I98" s="10">
        <f t="shared" si="8"/>
        <v>2115.431136</v>
      </c>
      <c r="J98" s="10">
        <f t="shared" si="9"/>
        <v>1846.8049600000002</v>
      </c>
    </row>
    <row r="99" spans="1:10" ht="45">
      <c r="A99" s="8" t="s">
        <v>670</v>
      </c>
      <c r="B99" s="16" t="s">
        <v>360</v>
      </c>
      <c r="C99" s="9" t="s">
        <v>1299</v>
      </c>
      <c r="D99" s="9" t="s">
        <v>1300</v>
      </c>
      <c r="E99" s="10">
        <v>177.4</v>
      </c>
      <c r="F99" s="10">
        <v>1.3</v>
      </c>
      <c r="G99" s="10">
        <f t="shared" si="6"/>
        <v>230.62</v>
      </c>
      <c r="H99" s="10">
        <f t="shared" si="7"/>
        <v>545.64692</v>
      </c>
      <c r="I99" s="10">
        <f t="shared" si="8"/>
        <v>687.5151192000001</v>
      </c>
      <c r="J99" s="10">
        <f t="shared" si="9"/>
        <v>600.2116120000001</v>
      </c>
    </row>
    <row r="100" spans="1:10" ht="38.25" customHeight="1">
      <c r="A100" s="8" t="s">
        <v>671</v>
      </c>
      <c r="B100" s="16" t="s">
        <v>672</v>
      </c>
      <c r="C100" s="9" t="s">
        <v>1299</v>
      </c>
      <c r="D100" s="9" t="s">
        <v>1300</v>
      </c>
      <c r="E100" s="10">
        <v>177.4</v>
      </c>
      <c r="F100" s="10">
        <v>3</v>
      </c>
      <c r="G100" s="10">
        <f t="shared" si="6"/>
        <v>532.2</v>
      </c>
      <c r="H100" s="10">
        <f t="shared" si="7"/>
        <v>1259.1852000000001</v>
      </c>
      <c r="I100" s="10">
        <f t="shared" si="8"/>
        <v>1586.573352</v>
      </c>
      <c r="J100" s="10">
        <f t="shared" si="9"/>
        <v>1385.1037200000003</v>
      </c>
    </row>
    <row r="101" spans="1:10" ht="30" customHeight="1">
      <c r="A101" s="8" t="s">
        <v>674</v>
      </c>
      <c r="B101" s="16" t="s">
        <v>673</v>
      </c>
      <c r="C101" s="9" t="s">
        <v>1299</v>
      </c>
      <c r="D101" s="9" t="s">
        <v>1300</v>
      </c>
      <c r="E101" s="10">
        <v>177.4</v>
      </c>
      <c r="F101" s="10">
        <v>2</v>
      </c>
      <c r="G101" s="10">
        <f t="shared" si="6"/>
        <v>354.8</v>
      </c>
      <c r="H101" s="10">
        <f t="shared" si="7"/>
        <v>839.4568</v>
      </c>
      <c r="I101" s="10">
        <f t="shared" si="8"/>
        <v>1057.715568</v>
      </c>
      <c r="J101" s="10">
        <f t="shared" si="9"/>
        <v>923.4024800000001</v>
      </c>
    </row>
    <row r="102" spans="1:10" ht="30" customHeight="1">
      <c r="A102" s="8" t="s">
        <v>675</v>
      </c>
      <c r="B102" s="16" t="s">
        <v>867</v>
      </c>
      <c r="C102" s="9" t="s">
        <v>1299</v>
      </c>
      <c r="D102" s="9" t="s">
        <v>1300</v>
      </c>
      <c r="E102" s="10">
        <v>177.4</v>
      </c>
      <c r="F102" s="10">
        <v>0.5</v>
      </c>
      <c r="G102" s="10">
        <f>SUM(E102*F102)</f>
        <v>88.7</v>
      </c>
      <c r="H102" s="10">
        <f>SUM(G102*2.366)</f>
        <v>209.8642</v>
      </c>
      <c r="I102" s="10">
        <f>SUM(H102*1.26)</f>
        <v>264.428892</v>
      </c>
      <c r="J102" s="10">
        <f>SUM(H102*1.1)</f>
        <v>230.85062000000002</v>
      </c>
    </row>
    <row r="103" spans="1:10" ht="41.25" customHeight="1">
      <c r="A103" s="7" t="s">
        <v>1292</v>
      </c>
      <c r="B103" s="7" t="s">
        <v>1509</v>
      </c>
      <c r="C103" s="33" t="s">
        <v>373</v>
      </c>
      <c r="D103" s="33" t="s">
        <v>366</v>
      </c>
      <c r="E103" s="33" t="s">
        <v>1293</v>
      </c>
      <c r="F103" s="34" t="s">
        <v>1294</v>
      </c>
      <c r="G103" s="33" t="s">
        <v>1510</v>
      </c>
      <c r="H103" s="33" t="s">
        <v>1295</v>
      </c>
      <c r="I103" s="33" t="s">
        <v>318</v>
      </c>
      <c r="J103" s="33" t="s">
        <v>453</v>
      </c>
    </row>
    <row r="104" spans="1:10" ht="47.25" customHeight="1">
      <c r="A104" s="38" t="s">
        <v>676</v>
      </c>
      <c r="B104" s="32" t="s">
        <v>451</v>
      </c>
      <c r="C104" s="9" t="s">
        <v>1299</v>
      </c>
      <c r="D104" s="9" t="s">
        <v>1300</v>
      </c>
      <c r="E104" s="10">
        <v>177.4</v>
      </c>
      <c r="F104" s="10">
        <v>1.8</v>
      </c>
      <c r="G104" s="10">
        <f t="shared" si="6"/>
        <v>319.32</v>
      </c>
      <c r="H104" s="10">
        <f t="shared" si="7"/>
        <v>755.51112</v>
      </c>
      <c r="I104" s="10">
        <v>977.94</v>
      </c>
      <c r="J104" s="10">
        <v>851.06</v>
      </c>
    </row>
    <row r="105" spans="1:10" ht="30">
      <c r="A105" s="25" t="s">
        <v>678</v>
      </c>
      <c r="B105" s="16" t="s">
        <v>677</v>
      </c>
      <c r="C105" s="9" t="s">
        <v>870</v>
      </c>
      <c r="D105" s="9" t="s">
        <v>1300</v>
      </c>
      <c r="E105" s="10">
        <v>177.4</v>
      </c>
      <c r="F105" s="10">
        <v>0.7</v>
      </c>
      <c r="G105" s="10">
        <f t="shared" si="6"/>
        <v>124.17999999999999</v>
      </c>
      <c r="H105" s="10">
        <f t="shared" si="7"/>
        <v>293.80988</v>
      </c>
      <c r="I105" s="10">
        <f t="shared" si="8"/>
        <v>370.2004488</v>
      </c>
      <c r="J105" s="10">
        <f t="shared" si="9"/>
        <v>323.190868</v>
      </c>
    </row>
    <row r="106" spans="1:10" ht="45">
      <c r="A106" s="8" t="s">
        <v>1504</v>
      </c>
      <c r="B106" s="16" t="s">
        <v>359</v>
      </c>
      <c r="C106" s="9" t="s">
        <v>1299</v>
      </c>
      <c r="D106" s="9" t="s">
        <v>1300</v>
      </c>
      <c r="E106" s="10">
        <v>177.4</v>
      </c>
      <c r="F106" s="10">
        <v>0.8</v>
      </c>
      <c r="G106" s="10">
        <f t="shared" si="6"/>
        <v>141.92000000000002</v>
      </c>
      <c r="H106" s="10">
        <f t="shared" si="7"/>
        <v>335.78272000000004</v>
      </c>
      <c r="I106" s="10">
        <f t="shared" si="8"/>
        <v>423.08622720000005</v>
      </c>
      <c r="J106" s="10">
        <f t="shared" si="9"/>
        <v>369.36099200000007</v>
      </c>
    </row>
    <row r="107" spans="1:10" ht="37.5" customHeight="1">
      <c r="A107" s="8" t="s">
        <v>1505</v>
      </c>
      <c r="B107" s="16" t="s">
        <v>1506</v>
      </c>
      <c r="C107" s="9" t="s">
        <v>1299</v>
      </c>
      <c r="D107" s="9" t="s">
        <v>1300</v>
      </c>
      <c r="E107" s="10">
        <v>177.4</v>
      </c>
      <c r="F107" s="10">
        <v>1.5</v>
      </c>
      <c r="G107" s="10">
        <f t="shared" si="6"/>
        <v>266.1</v>
      </c>
      <c r="H107" s="10">
        <f t="shared" si="7"/>
        <v>629.5926000000001</v>
      </c>
      <c r="I107" s="10">
        <v>813.29</v>
      </c>
      <c r="J107" s="10">
        <v>712.55</v>
      </c>
    </row>
    <row r="108" spans="1:10" ht="30.75" customHeight="1">
      <c r="A108" s="8" t="s">
        <v>1508</v>
      </c>
      <c r="B108" s="16" t="s">
        <v>1507</v>
      </c>
      <c r="C108" s="9" t="s">
        <v>1299</v>
      </c>
      <c r="D108" s="9" t="s">
        <v>1300</v>
      </c>
      <c r="E108" s="10">
        <v>177.4</v>
      </c>
      <c r="F108" s="10">
        <v>0.5</v>
      </c>
      <c r="G108" s="10">
        <f t="shared" si="6"/>
        <v>88.7</v>
      </c>
      <c r="H108" s="10">
        <f t="shared" si="7"/>
        <v>209.8642</v>
      </c>
      <c r="I108" s="10">
        <f t="shared" si="8"/>
        <v>264.428892</v>
      </c>
      <c r="J108" s="10">
        <f t="shared" si="9"/>
        <v>230.85062000000002</v>
      </c>
    </row>
    <row r="109" spans="1:10" ht="55.5" customHeight="1">
      <c r="A109" s="87" t="s">
        <v>452</v>
      </c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1:10" ht="42" customHeight="1">
      <c r="A110" s="7" t="s">
        <v>1292</v>
      </c>
      <c r="B110" s="7" t="s">
        <v>1509</v>
      </c>
      <c r="C110" s="33" t="s">
        <v>373</v>
      </c>
      <c r="D110" s="33" t="s">
        <v>366</v>
      </c>
      <c r="E110" s="33" t="s">
        <v>1293</v>
      </c>
      <c r="F110" s="34" t="s">
        <v>1294</v>
      </c>
      <c r="G110" s="33" t="s">
        <v>1510</v>
      </c>
      <c r="H110" s="33" t="s">
        <v>1295</v>
      </c>
      <c r="I110" s="33" t="s">
        <v>318</v>
      </c>
      <c r="J110" s="33" t="s">
        <v>453</v>
      </c>
    </row>
    <row r="111" spans="1:10" ht="47.25" customHeight="1">
      <c r="A111" s="42" t="s">
        <v>1511</v>
      </c>
      <c r="B111" s="56" t="s">
        <v>1512</v>
      </c>
      <c r="C111" s="11" t="s">
        <v>1299</v>
      </c>
      <c r="D111" s="11" t="s">
        <v>1300</v>
      </c>
      <c r="E111" s="37">
        <v>177.4</v>
      </c>
      <c r="F111" s="37">
        <v>0.4</v>
      </c>
      <c r="G111" s="37">
        <f>SUM(E111*F111)</f>
        <v>70.96000000000001</v>
      </c>
      <c r="H111" s="12">
        <f>SUM(G111*2.366)</f>
        <v>167.89136000000002</v>
      </c>
      <c r="I111" s="12">
        <f>SUM(H111*1.25)</f>
        <v>209.86420000000004</v>
      </c>
      <c r="J111" s="12">
        <f>SUM(H111*1.1)</f>
        <v>184.68049600000003</v>
      </c>
    </row>
    <row r="112" spans="1:10" ht="56.25" customHeight="1">
      <c r="A112" s="80" t="s">
        <v>1513</v>
      </c>
      <c r="B112" s="81"/>
      <c r="C112" s="81"/>
      <c r="D112" s="81"/>
      <c r="E112" s="81"/>
      <c r="F112" s="81"/>
      <c r="G112" s="81"/>
      <c r="H112" s="81"/>
      <c r="I112" s="81"/>
      <c r="J112" s="82"/>
    </row>
    <row r="113" spans="1:10" ht="46.5" customHeight="1">
      <c r="A113" s="105" t="s">
        <v>596</v>
      </c>
      <c r="B113" s="106"/>
      <c r="C113" s="106"/>
      <c r="D113" s="106"/>
      <c r="E113" s="106"/>
      <c r="F113" s="106"/>
      <c r="G113" s="106"/>
      <c r="H113" s="106"/>
      <c r="I113" s="106"/>
      <c r="J113" s="107"/>
    </row>
    <row r="114" spans="1:10" ht="42.75" customHeight="1">
      <c r="A114" s="57" t="s">
        <v>1292</v>
      </c>
      <c r="B114" s="57" t="s">
        <v>1509</v>
      </c>
      <c r="C114" s="44" t="s">
        <v>373</v>
      </c>
      <c r="D114" s="44" t="s">
        <v>366</v>
      </c>
      <c r="E114" s="44" t="s">
        <v>1293</v>
      </c>
      <c r="F114" s="45" t="s">
        <v>1294</v>
      </c>
      <c r="G114" s="44" t="s">
        <v>1510</v>
      </c>
      <c r="H114" s="44" t="s">
        <v>1295</v>
      </c>
      <c r="I114" s="44" t="s">
        <v>318</v>
      </c>
      <c r="J114" s="44" t="s">
        <v>453</v>
      </c>
    </row>
    <row r="115" spans="1:11" ht="61.5" customHeight="1">
      <c r="A115" s="7"/>
      <c r="B115" s="50" t="s">
        <v>1516</v>
      </c>
      <c r="C115" s="33"/>
      <c r="D115" s="33"/>
      <c r="E115" s="33"/>
      <c r="F115" s="34"/>
      <c r="G115" s="33"/>
      <c r="H115" s="33"/>
      <c r="I115" s="33"/>
      <c r="J115" s="18"/>
      <c r="K115" s="1"/>
    </row>
    <row r="116" spans="1:11" ht="45" customHeight="1">
      <c r="A116" s="7" t="s">
        <v>1292</v>
      </c>
      <c r="B116" s="7" t="s">
        <v>1509</v>
      </c>
      <c r="C116" s="33" t="s">
        <v>373</v>
      </c>
      <c r="D116" s="33" t="s">
        <v>366</v>
      </c>
      <c r="E116" s="33" t="s">
        <v>1293</v>
      </c>
      <c r="F116" s="34" t="s">
        <v>1294</v>
      </c>
      <c r="G116" s="33" t="s">
        <v>1510</v>
      </c>
      <c r="H116" s="33" t="s">
        <v>1295</v>
      </c>
      <c r="I116" s="33" t="s">
        <v>318</v>
      </c>
      <c r="J116" s="33" t="s">
        <v>453</v>
      </c>
      <c r="K116" s="1"/>
    </row>
    <row r="117" spans="1:10" ht="21" customHeight="1">
      <c r="A117" s="89" t="s">
        <v>1514</v>
      </c>
      <c r="B117" s="84" t="s">
        <v>1517</v>
      </c>
      <c r="C117" s="88" t="s">
        <v>1515</v>
      </c>
      <c r="D117" s="13" t="s">
        <v>1238</v>
      </c>
      <c r="E117" s="10">
        <v>110.61</v>
      </c>
      <c r="F117" s="20">
        <v>2.3</v>
      </c>
      <c r="G117" s="10">
        <f aca="true" t="shared" si="10" ref="G117:G122">SUM(E117*F117)</f>
        <v>254.403</v>
      </c>
      <c r="H117" s="10">
        <f>SUM(G117*1.926)</f>
        <v>489.98017799999997</v>
      </c>
      <c r="I117" s="73">
        <f>SUM((H117+H118)*1.25)</f>
        <v>1107.1731375</v>
      </c>
      <c r="J117" s="73">
        <f>SUM((H117+H118)*1.1)</f>
        <v>974.312361</v>
      </c>
    </row>
    <row r="118" spans="1:10" ht="18.75" customHeight="1">
      <c r="A118" s="89"/>
      <c r="B118" s="84"/>
      <c r="C118" s="88"/>
      <c r="D118" s="13" t="s">
        <v>1239</v>
      </c>
      <c r="E118" s="10">
        <v>89.34</v>
      </c>
      <c r="F118" s="20">
        <v>2.3</v>
      </c>
      <c r="G118" s="10">
        <f t="shared" si="10"/>
        <v>205.482</v>
      </c>
      <c r="H118" s="10">
        <f>SUM(G118*1.926)</f>
        <v>395.758332</v>
      </c>
      <c r="I118" s="73"/>
      <c r="J118" s="73"/>
    </row>
    <row r="119" spans="1:10" ht="21.75" customHeight="1">
      <c r="A119" s="89"/>
      <c r="B119" s="84" t="s">
        <v>1518</v>
      </c>
      <c r="C119" s="88"/>
      <c r="D119" s="13" t="s">
        <v>1238</v>
      </c>
      <c r="E119" s="10">
        <v>110.61</v>
      </c>
      <c r="F119" s="20">
        <v>2.88</v>
      </c>
      <c r="G119" s="10">
        <f t="shared" si="10"/>
        <v>318.5568</v>
      </c>
      <c r="H119" s="10">
        <f aca="true" t="shared" si="11" ref="H119:H133">SUM(G119*1.926)</f>
        <v>613.5403968</v>
      </c>
      <c r="I119" s="73">
        <f>SUM((H119+H120)*1.25)</f>
        <v>1386.3733200000001</v>
      </c>
      <c r="J119" s="73">
        <f>SUM((H119+H120)*1.1)</f>
        <v>1220.0085216000002</v>
      </c>
    </row>
    <row r="120" spans="1:10" ht="19.5" customHeight="1">
      <c r="A120" s="89"/>
      <c r="B120" s="84"/>
      <c r="C120" s="88"/>
      <c r="D120" s="13" t="s">
        <v>1240</v>
      </c>
      <c r="E120" s="10">
        <v>89.34</v>
      </c>
      <c r="F120" s="20">
        <v>2.88</v>
      </c>
      <c r="G120" s="10">
        <f t="shared" si="10"/>
        <v>257.2992</v>
      </c>
      <c r="H120" s="10">
        <f t="shared" si="11"/>
        <v>495.55825919999995</v>
      </c>
      <c r="I120" s="73"/>
      <c r="J120" s="73"/>
    </row>
    <row r="121" spans="1:10" ht="18.75" customHeight="1">
      <c r="A121" s="89"/>
      <c r="B121" s="84" t="s">
        <v>1519</v>
      </c>
      <c r="C121" s="88"/>
      <c r="D121" s="13" t="s">
        <v>1241</v>
      </c>
      <c r="E121" s="10">
        <v>110.61</v>
      </c>
      <c r="F121" s="20">
        <v>3.6</v>
      </c>
      <c r="G121" s="10">
        <f t="shared" si="10"/>
        <v>398.196</v>
      </c>
      <c r="H121" s="10">
        <f t="shared" si="11"/>
        <v>766.9254960000001</v>
      </c>
      <c r="I121" s="73">
        <f>SUM((H121+H122)*1.25)</f>
        <v>1732.9666500000003</v>
      </c>
      <c r="J121" s="73">
        <f>SUM((H121+H122)*1.1)</f>
        <v>1525.0106520000004</v>
      </c>
    </row>
    <row r="122" spans="1:10" ht="19.5" customHeight="1">
      <c r="A122" s="89"/>
      <c r="B122" s="84"/>
      <c r="C122" s="88"/>
      <c r="D122" s="13" t="s">
        <v>1242</v>
      </c>
      <c r="E122" s="10">
        <v>89.34</v>
      </c>
      <c r="F122" s="20">
        <v>3.6</v>
      </c>
      <c r="G122" s="10">
        <f t="shared" si="10"/>
        <v>321.624</v>
      </c>
      <c r="H122" s="10">
        <f t="shared" si="11"/>
        <v>619.447824</v>
      </c>
      <c r="I122" s="73"/>
      <c r="J122" s="73"/>
    </row>
    <row r="123" spans="1:10" ht="87" customHeight="1">
      <c r="A123" s="89"/>
      <c r="B123" s="16" t="s">
        <v>361</v>
      </c>
      <c r="C123" s="88"/>
      <c r="D123" s="88"/>
      <c r="E123" s="88"/>
      <c r="F123" s="88"/>
      <c r="G123" s="88"/>
      <c r="H123" s="88"/>
      <c r="I123" s="88"/>
      <c r="J123" s="88"/>
    </row>
    <row r="124" spans="1:10" ht="25.5" customHeight="1">
      <c r="A124" s="89" t="s">
        <v>1068</v>
      </c>
      <c r="B124" s="71" t="s">
        <v>364</v>
      </c>
      <c r="C124" s="84" t="s">
        <v>1515</v>
      </c>
      <c r="D124" s="14" t="s">
        <v>1238</v>
      </c>
      <c r="E124" s="10">
        <v>110.61</v>
      </c>
      <c r="F124" s="20" t="s">
        <v>1244</v>
      </c>
      <c r="G124" s="10">
        <f>SUM(E124*F124)</f>
        <v>159.2784</v>
      </c>
      <c r="H124" s="10">
        <f t="shared" si="11"/>
        <v>306.7701984</v>
      </c>
      <c r="I124" s="73">
        <f>SUM((H124+H125)*1.25)</f>
        <v>693.1866600000001</v>
      </c>
      <c r="J124" s="73">
        <f>SUM(H124+H125)*1.1</f>
        <v>610.0042608000001</v>
      </c>
    </row>
    <row r="125" spans="1:10" ht="24.75" customHeight="1">
      <c r="A125" s="89"/>
      <c r="B125" s="71"/>
      <c r="C125" s="84"/>
      <c r="D125" s="14" t="s">
        <v>1240</v>
      </c>
      <c r="E125" s="10">
        <v>89.34</v>
      </c>
      <c r="F125" s="20" t="s">
        <v>1245</v>
      </c>
      <c r="G125" s="10">
        <f>SUM(E125*F125)</f>
        <v>128.6496</v>
      </c>
      <c r="H125" s="10">
        <f t="shared" si="11"/>
        <v>247.77912959999998</v>
      </c>
      <c r="I125" s="73"/>
      <c r="J125" s="73"/>
    </row>
    <row r="126" spans="1:10" ht="22.5" customHeight="1">
      <c r="A126" s="89"/>
      <c r="B126" s="84" t="s">
        <v>1069</v>
      </c>
      <c r="C126" s="84"/>
      <c r="D126" s="14" t="s">
        <v>1238</v>
      </c>
      <c r="E126" s="10">
        <v>110.61</v>
      </c>
      <c r="F126" s="20">
        <v>1.7</v>
      </c>
      <c r="G126" s="10">
        <f aca="true" t="shared" si="12" ref="G126:G141">SUM(E126*F126)</f>
        <v>188.037</v>
      </c>
      <c r="H126" s="10">
        <f t="shared" si="11"/>
        <v>362.159262</v>
      </c>
      <c r="I126" s="73">
        <f>SUM((H126+H127)*1.25)</f>
        <v>818.3453625000002</v>
      </c>
      <c r="J126" s="73">
        <f>SUM(H126+H127)*1.1</f>
        <v>720.1439190000002</v>
      </c>
    </row>
    <row r="127" spans="1:10" ht="21" customHeight="1">
      <c r="A127" s="89"/>
      <c r="B127" s="84"/>
      <c r="C127" s="84"/>
      <c r="D127" s="14" t="s">
        <v>1240</v>
      </c>
      <c r="E127" s="10">
        <v>89.34</v>
      </c>
      <c r="F127" s="20">
        <v>1.7</v>
      </c>
      <c r="G127" s="10">
        <f t="shared" si="12"/>
        <v>151.87800000000001</v>
      </c>
      <c r="H127" s="10">
        <f t="shared" si="11"/>
        <v>292.51702800000004</v>
      </c>
      <c r="I127" s="73"/>
      <c r="J127" s="73"/>
    </row>
    <row r="128" spans="1:10" ht="21" customHeight="1">
      <c r="A128" s="89"/>
      <c r="B128" s="84" t="s">
        <v>1070</v>
      </c>
      <c r="C128" s="84"/>
      <c r="D128" s="14" t="s">
        <v>1243</v>
      </c>
      <c r="E128" s="10">
        <v>110.61</v>
      </c>
      <c r="F128" s="20">
        <v>2</v>
      </c>
      <c r="G128" s="10">
        <f t="shared" si="12"/>
        <v>221.22</v>
      </c>
      <c r="H128" s="10">
        <f t="shared" si="11"/>
        <v>426.06971999999996</v>
      </c>
      <c r="I128" s="73">
        <f>SUM((H128+H129)*1.25)</f>
        <v>962.7592500000001</v>
      </c>
      <c r="J128" s="73">
        <f>SUM(H128+H129)*1.1</f>
        <v>847.22814</v>
      </c>
    </row>
    <row r="129" spans="1:10" ht="18" customHeight="1">
      <c r="A129" s="89"/>
      <c r="B129" s="84"/>
      <c r="C129" s="84"/>
      <c r="D129" s="14" t="s">
        <v>1239</v>
      </c>
      <c r="E129" s="10">
        <v>89.34</v>
      </c>
      <c r="F129" s="20">
        <v>2</v>
      </c>
      <c r="G129" s="10">
        <f t="shared" si="12"/>
        <v>178.68</v>
      </c>
      <c r="H129" s="10">
        <f t="shared" si="11"/>
        <v>344.13768</v>
      </c>
      <c r="I129" s="73"/>
      <c r="J129" s="73"/>
    </row>
    <row r="130" spans="1:10" ht="20.25" customHeight="1">
      <c r="A130" s="89"/>
      <c r="B130" s="84" t="s">
        <v>1071</v>
      </c>
      <c r="C130" s="84"/>
      <c r="D130" s="14" t="s">
        <v>1241</v>
      </c>
      <c r="E130" s="10">
        <v>110.61</v>
      </c>
      <c r="F130" s="20">
        <v>2.88</v>
      </c>
      <c r="G130" s="10">
        <f t="shared" si="12"/>
        <v>318.5568</v>
      </c>
      <c r="H130" s="10">
        <f t="shared" si="11"/>
        <v>613.5403968</v>
      </c>
      <c r="I130" s="73">
        <f>SUM((H130+H131)*1.25)</f>
        <v>1386.3733200000001</v>
      </c>
      <c r="J130" s="73">
        <f>SUM(H130+H131)*1.1</f>
        <v>1220.0085216000002</v>
      </c>
    </row>
    <row r="131" spans="1:10" ht="22.5" customHeight="1">
      <c r="A131" s="89"/>
      <c r="B131" s="84"/>
      <c r="C131" s="84"/>
      <c r="D131" s="14" t="s">
        <v>1242</v>
      </c>
      <c r="E131" s="10">
        <v>89.34</v>
      </c>
      <c r="F131" s="20">
        <v>2.88</v>
      </c>
      <c r="G131" s="10">
        <f t="shared" si="12"/>
        <v>257.2992</v>
      </c>
      <c r="H131" s="10">
        <f t="shared" si="11"/>
        <v>495.55825919999995</v>
      </c>
      <c r="I131" s="73"/>
      <c r="J131" s="73"/>
    </row>
    <row r="132" spans="1:10" ht="22.5" customHeight="1">
      <c r="A132" s="89"/>
      <c r="B132" s="84" t="s">
        <v>1072</v>
      </c>
      <c r="C132" s="84"/>
      <c r="D132" s="14" t="s">
        <v>1238</v>
      </c>
      <c r="E132" s="10">
        <v>110.61</v>
      </c>
      <c r="F132" s="20">
        <v>3.5</v>
      </c>
      <c r="G132" s="10">
        <f t="shared" si="12"/>
        <v>387.135</v>
      </c>
      <c r="H132" s="10">
        <f t="shared" si="11"/>
        <v>745.6220099999999</v>
      </c>
      <c r="I132" s="73">
        <f>SUM((H132+H133)*1.25)</f>
        <v>1684.8286875</v>
      </c>
      <c r="J132" s="73">
        <f>SUM(H132+H133)*1.1</f>
        <v>1482.649245</v>
      </c>
    </row>
    <row r="133" spans="1:10" ht="18.75" customHeight="1">
      <c r="A133" s="89"/>
      <c r="B133" s="84"/>
      <c r="C133" s="84"/>
      <c r="D133" s="14" t="s">
        <v>1240</v>
      </c>
      <c r="E133" s="10">
        <v>89.34</v>
      </c>
      <c r="F133" s="20">
        <v>3.5</v>
      </c>
      <c r="G133" s="10">
        <f t="shared" si="12"/>
        <v>312.69</v>
      </c>
      <c r="H133" s="10">
        <f t="shared" si="11"/>
        <v>602.24094</v>
      </c>
      <c r="I133" s="73"/>
      <c r="J133" s="73"/>
    </row>
    <row r="134" spans="1:10" ht="51" customHeight="1">
      <c r="A134" s="89"/>
      <c r="B134" s="16" t="s">
        <v>1074</v>
      </c>
      <c r="C134" s="88"/>
      <c r="D134" s="88"/>
      <c r="E134" s="88"/>
      <c r="F134" s="88"/>
      <c r="G134" s="88"/>
      <c r="H134" s="88"/>
      <c r="I134" s="88"/>
      <c r="J134" s="88"/>
    </row>
    <row r="135" spans="1:10" ht="21" customHeight="1">
      <c r="A135" s="89" t="s">
        <v>1076</v>
      </c>
      <c r="B135" s="71" t="s">
        <v>1075</v>
      </c>
      <c r="C135" s="88" t="s">
        <v>1077</v>
      </c>
      <c r="D135" s="14" t="s">
        <v>1246</v>
      </c>
      <c r="E135" s="10">
        <v>110.61</v>
      </c>
      <c r="F135" s="20" t="s">
        <v>1154</v>
      </c>
      <c r="G135" s="10">
        <f t="shared" si="12"/>
        <v>206.8407</v>
      </c>
      <c r="H135" s="10">
        <f>SUM(G135*1.926)</f>
        <v>398.37518819999997</v>
      </c>
      <c r="I135" s="73">
        <f>SUM(H135+H136)*1.25</f>
        <v>900.17989875</v>
      </c>
      <c r="J135" s="73">
        <f>SUM(H135+H136)*1.1</f>
        <v>792.1583109000001</v>
      </c>
    </row>
    <row r="136" spans="1:10" ht="21.75" customHeight="1">
      <c r="A136" s="89"/>
      <c r="B136" s="71"/>
      <c r="C136" s="88"/>
      <c r="D136" s="14" t="s">
        <v>1247</v>
      </c>
      <c r="E136" s="10">
        <v>89.34</v>
      </c>
      <c r="F136" s="20" t="s">
        <v>1154</v>
      </c>
      <c r="G136" s="10">
        <f t="shared" si="12"/>
        <v>167.06580000000002</v>
      </c>
      <c r="H136" s="10">
        <f>SUM(G136*1.926)</f>
        <v>321.7687308</v>
      </c>
      <c r="I136" s="73"/>
      <c r="J136" s="73"/>
    </row>
    <row r="137" spans="1:10" ht="24" customHeight="1">
      <c r="A137" s="89"/>
      <c r="B137" s="84" t="s">
        <v>1069</v>
      </c>
      <c r="C137" s="88"/>
      <c r="D137" s="14" t="s">
        <v>1238</v>
      </c>
      <c r="E137" s="10">
        <v>110.61</v>
      </c>
      <c r="F137" s="20">
        <v>2.21</v>
      </c>
      <c r="G137" s="10">
        <f t="shared" si="12"/>
        <v>244.44809999999998</v>
      </c>
      <c r="H137" s="10">
        <f aca="true" t="shared" si="13" ref="H137:H178">SUM(G137*1.926)</f>
        <v>470.80704059999994</v>
      </c>
      <c r="I137" s="73">
        <f>SUM(H137+H138)*1.25</f>
        <v>1063.84897125</v>
      </c>
      <c r="J137" s="73">
        <f>SUM(H137+H138)*1.1</f>
        <v>936.1870947</v>
      </c>
    </row>
    <row r="138" spans="1:10" ht="21.75" customHeight="1">
      <c r="A138" s="89"/>
      <c r="B138" s="84"/>
      <c r="C138" s="88"/>
      <c r="D138" s="14" t="s">
        <v>1247</v>
      </c>
      <c r="E138" s="10">
        <v>89.34</v>
      </c>
      <c r="F138" s="20">
        <v>2.21</v>
      </c>
      <c r="G138" s="10">
        <f t="shared" si="12"/>
        <v>197.44140000000002</v>
      </c>
      <c r="H138" s="10">
        <f t="shared" si="13"/>
        <v>380.2721364</v>
      </c>
      <c r="I138" s="73"/>
      <c r="J138" s="73"/>
    </row>
    <row r="139" spans="1:10" ht="42" customHeight="1">
      <c r="A139" s="7" t="s">
        <v>1292</v>
      </c>
      <c r="B139" s="7" t="s">
        <v>1509</v>
      </c>
      <c r="C139" s="33" t="s">
        <v>373</v>
      </c>
      <c r="D139" s="33" t="s">
        <v>366</v>
      </c>
      <c r="E139" s="33" t="s">
        <v>1293</v>
      </c>
      <c r="F139" s="34" t="s">
        <v>1294</v>
      </c>
      <c r="G139" s="33" t="s">
        <v>1510</v>
      </c>
      <c r="H139" s="33" t="s">
        <v>1295</v>
      </c>
      <c r="I139" s="33" t="s">
        <v>318</v>
      </c>
      <c r="J139" s="33" t="s">
        <v>453</v>
      </c>
    </row>
    <row r="140" spans="1:10" ht="46.5" customHeight="1">
      <c r="A140" s="89" t="s">
        <v>1079</v>
      </c>
      <c r="B140" s="71" t="s">
        <v>638</v>
      </c>
      <c r="C140" s="88" t="s">
        <v>1077</v>
      </c>
      <c r="D140" s="14" t="s">
        <v>1238</v>
      </c>
      <c r="E140" s="10">
        <v>110.61</v>
      </c>
      <c r="F140" s="10">
        <v>4.2</v>
      </c>
      <c r="G140" s="10">
        <f t="shared" si="12"/>
        <v>464.562</v>
      </c>
      <c r="H140" s="10">
        <f t="shared" si="13"/>
        <v>894.746412</v>
      </c>
      <c r="I140" s="73">
        <f aca="true" t="shared" si="14" ref="I140:I150">SUM(H140+H141)*1.25</f>
        <v>2925.155835</v>
      </c>
      <c r="J140" s="73">
        <f aca="true" t="shared" si="15" ref="J140:J150">SUM(H140+H141)*1.1</f>
        <v>2574.1371348000002</v>
      </c>
    </row>
    <row r="141" spans="1:10" ht="39.75" customHeight="1">
      <c r="A141" s="89"/>
      <c r="B141" s="71"/>
      <c r="C141" s="88"/>
      <c r="D141" s="14" t="s">
        <v>1247</v>
      </c>
      <c r="E141" s="10">
        <v>89.34</v>
      </c>
      <c r="F141" s="10">
        <v>8.4</v>
      </c>
      <c r="G141" s="10">
        <f t="shared" si="12"/>
        <v>750.456</v>
      </c>
      <c r="H141" s="10">
        <f t="shared" si="13"/>
        <v>1445.378256</v>
      </c>
      <c r="I141" s="73"/>
      <c r="J141" s="73"/>
    </row>
    <row r="142" spans="1:10" ht="23.25" customHeight="1">
      <c r="A142" s="89" t="s">
        <v>1085</v>
      </c>
      <c r="B142" s="71" t="s">
        <v>1080</v>
      </c>
      <c r="C142" s="88" t="s">
        <v>1081</v>
      </c>
      <c r="D142" s="14" t="s">
        <v>1238</v>
      </c>
      <c r="E142" s="10">
        <v>110.61</v>
      </c>
      <c r="F142" s="20">
        <v>1.2</v>
      </c>
      <c r="G142" s="10">
        <f>SUM(E142*F142)</f>
        <v>132.732</v>
      </c>
      <c r="H142" s="10">
        <f t="shared" si="13"/>
        <v>255.641832</v>
      </c>
      <c r="I142" s="73">
        <f t="shared" si="14"/>
        <v>577.65555</v>
      </c>
      <c r="J142" s="73">
        <f t="shared" si="15"/>
        <v>508.33688400000005</v>
      </c>
    </row>
    <row r="143" spans="1:10" ht="22.5" customHeight="1">
      <c r="A143" s="89"/>
      <c r="B143" s="71"/>
      <c r="C143" s="88"/>
      <c r="D143" s="14" t="s">
        <v>1247</v>
      </c>
      <c r="E143" s="10">
        <v>89.34</v>
      </c>
      <c r="F143" s="20">
        <v>1.2</v>
      </c>
      <c r="G143" s="10">
        <f aca="true" t="shared" si="16" ref="G143:G151">SUM(E143*F143)</f>
        <v>107.208</v>
      </c>
      <c r="H143" s="10">
        <f t="shared" si="13"/>
        <v>206.482608</v>
      </c>
      <c r="I143" s="73"/>
      <c r="J143" s="73"/>
    </row>
    <row r="144" spans="1:10" ht="18" customHeight="1">
      <c r="A144" s="89"/>
      <c r="B144" s="84" t="s">
        <v>1082</v>
      </c>
      <c r="C144" s="88"/>
      <c r="D144" s="14" t="s">
        <v>1238</v>
      </c>
      <c r="E144" s="10">
        <v>110.61</v>
      </c>
      <c r="F144" s="20">
        <v>1.44</v>
      </c>
      <c r="G144" s="10">
        <f t="shared" si="16"/>
        <v>159.2784</v>
      </c>
      <c r="H144" s="10">
        <f t="shared" si="13"/>
        <v>306.7701984</v>
      </c>
      <c r="I144" s="73">
        <f t="shared" si="14"/>
        <v>693.1866600000001</v>
      </c>
      <c r="J144" s="73">
        <f t="shared" si="15"/>
        <v>610.0042608000001</v>
      </c>
    </row>
    <row r="145" spans="1:10" ht="15" customHeight="1">
      <c r="A145" s="89"/>
      <c r="B145" s="84"/>
      <c r="C145" s="88"/>
      <c r="D145" s="14" t="s">
        <v>1247</v>
      </c>
      <c r="E145" s="10">
        <v>89.34</v>
      </c>
      <c r="F145" s="20">
        <v>1.44</v>
      </c>
      <c r="G145" s="10">
        <f t="shared" si="16"/>
        <v>128.6496</v>
      </c>
      <c r="H145" s="10">
        <f t="shared" si="13"/>
        <v>247.77912959999998</v>
      </c>
      <c r="I145" s="73"/>
      <c r="J145" s="73"/>
    </row>
    <row r="146" spans="1:10" ht="16.5" customHeight="1">
      <c r="A146" s="89"/>
      <c r="B146" s="84" t="s">
        <v>1071</v>
      </c>
      <c r="C146" s="88"/>
      <c r="D146" s="14" t="s">
        <v>1238</v>
      </c>
      <c r="E146" s="10">
        <v>110.61</v>
      </c>
      <c r="F146" s="20">
        <v>2</v>
      </c>
      <c r="G146" s="10">
        <f t="shared" si="16"/>
        <v>221.22</v>
      </c>
      <c r="H146" s="10">
        <f t="shared" si="13"/>
        <v>426.06971999999996</v>
      </c>
      <c r="I146" s="73">
        <f t="shared" si="14"/>
        <v>962.7592500000001</v>
      </c>
      <c r="J146" s="73">
        <f t="shared" si="15"/>
        <v>847.22814</v>
      </c>
    </row>
    <row r="147" spans="1:10" ht="14.25" customHeight="1">
      <c r="A147" s="89"/>
      <c r="B147" s="84"/>
      <c r="C147" s="88"/>
      <c r="D147" s="14" t="s">
        <v>1247</v>
      </c>
      <c r="E147" s="10">
        <v>89.34</v>
      </c>
      <c r="F147" s="20">
        <v>2</v>
      </c>
      <c r="G147" s="10">
        <f t="shared" si="16"/>
        <v>178.68</v>
      </c>
      <c r="H147" s="10">
        <f t="shared" si="13"/>
        <v>344.13768</v>
      </c>
      <c r="I147" s="73"/>
      <c r="J147" s="73"/>
    </row>
    <row r="148" spans="1:10" ht="15.75" customHeight="1">
      <c r="A148" s="89"/>
      <c r="B148" s="84" t="s">
        <v>1072</v>
      </c>
      <c r="C148" s="88"/>
      <c r="D148" s="14" t="s">
        <v>1243</v>
      </c>
      <c r="E148" s="10">
        <v>110.61</v>
      </c>
      <c r="F148" s="20">
        <v>2.75</v>
      </c>
      <c r="G148" s="10">
        <f t="shared" si="16"/>
        <v>304.1775</v>
      </c>
      <c r="H148" s="10">
        <f t="shared" si="13"/>
        <v>585.845865</v>
      </c>
      <c r="I148" s="73">
        <f t="shared" si="14"/>
        <v>1323.79396875</v>
      </c>
      <c r="J148" s="73">
        <f t="shared" si="15"/>
        <v>1164.9386925000001</v>
      </c>
    </row>
    <row r="149" spans="1:10" ht="15.75" customHeight="1">
      <c r="A149" s="89"/>
      <c r="B149" s="84"/>
      <c r="C149" s="88"/>
      <c r="D149" s="14" t="s">
        <v>1247</v>
      </c>
      <c r="E149" s="10">
        <v>89.34</v>
      </c>
      <c r="F149" s="20">
        <v>2.75</v>
      </c>
      <c r="G149" s="10">
        <f t="shared" si="16"/>
        <v>245.685</v>
      </c>
      <c r="H149" s="10">
        <f t="shared" si="13"/>
        <v>473.18931</v>
      </c>
      <c r="I149" s="73"/>
      <c r="J149" s="73"/>
    </row>
    <row r="150" spans="1:10" ht="15" customHeight="1">
      <c r="A150" s="89"/>
      <c r="B150" s="84" t="s">
        <v>1083</v>
      </c>
      <c r="C150" s="88"/>
      <c r="D150" s="14" t="s">
        <v>1238</v>
      </c>
      <c r="E150" s="10">
        <v>110.61</v>
      </c>
      <c r="F150" s="20">
        <v>3.6</v>
      </c>
      <c r="G150" s="10">
        <f t="shared" si="16"/>
        <v>398.196</v>
      </c>
      <c r="H150" s="10">
        <f t="shared" si="13"/>
        <v>766.9254960000001</v>
      </c>
      <c r="I150" s="73">
        <f t="shared" si="14"/>
        <v>1732.9666500000003</v>
      </c>
      <c r="J150" s="73">
        <f t="shared" si="15"/>
        <v>1525.0106520000004</v>
      </c>
    </row>
    <row r="151" spans="1:10" ht="15.75" customHeight="1">
      <c r="A151" s="89"/>
      <c r="B151" s="84"/>
      <c r="C151" s="88"/>
      <c r="D151" s="14" t="s">
        <v>1247</v>
      </c>
      <c r="E151" s="10">
        <v>89.34</v>
      </c>
      <c r="F151" s="20">
        <v>3.6</v>
      </c>
      <c r="G151" s="10">
        <f t="shared" si="16"/>
        <v>321.624</v>
      </c>
      <c r="H151" s="10">
        <f t="shared" si="13"/>
        <v>619.447824</v>
      </c>
      <c r="I151" s="73"/>
      <c r="J151" s="73"/>
    </row>
    <row r="152" spans="1:10" ht="33" customHeight="1">
      <c r="A152" s="89"/>
      <c r="B152" s="16" t="s">
        <v>1087</v>
      </c>
      <c r="C152" s="88"/>
      <c r="D152" s="88"/>
      <c r="E152" s="88"/>
      <c r="F152" s="88"/>
      <c r="G152" s="88"/>
      <c r="H152" s="88"/>
      <c r="I152" s="88"/>
      <c r="J152" s="88"/>
    </row>
    <row r="153" spans="1:10" ht="21" customHeight="1">
      <c r="A153" s="89" t="s">
        <v>1089</v>
      </c>
      <c r="B153" s="71" t="s">
        <v>1088</v>
      </c>
      <c r="C153" s="88" t="s">
        <v>1077</v>
      </c>
      <c r="D153" s="14" t="s">
        <v>1238</v>
      </c>
      <c r="E153" s="10">
        <v>110.61</v>
      </c>
      <c r="F153" s="20">
        <v>0.9</v>
      </c>
      <c r="G153" s="10">
        <f>SUM(E153*F153)</f>
        <v>99.549</v>
      </c>
      <c r="H153" s="10">
        <f t="shared" si="13"/>
        <v>191.73137400000002</v>
      </c>
      <c r="I153" s="73">
        <f>SUM(H153+H154)*1.25</f>
        <v>433.2416625000001</v>
      </c>
      <c r="J153" s="73">
        <f>SUM(H153+H154)*1.1</f>
        <v>381.2526630000001</v>
      </c>
    </row>
    <row r="154" spans="1:10" ht="15" customHeight="1">
      <c r="A154" s="89"/>
      <c r="B154" s="71"/>
      <c r="C154" s="88"/>
      <c r="D154" s="14" t="s">
        <v>1247</v>
      </c>
      <c r="E154" s="10">
        <v>89.34</v>
      </c>
      <c r="F154" s="20">
        <v>0.9</v>
      </c>
      <c r="G154" s="10">
        <f>SUM(E154*F154)</f>
        <v>80.406</v>
      </c>
      <c r="H154" s="10">
        <f t="shared" si="13"/>
        <v>154.861956</v>
      </c>
      <c r="I154" s="73"/>
      <c r="J154" s="73"/>
    </row>
    <row r="155" spans="1:10" ht="18" customHeight="1">
      <c r="A155" s="89"/>
      <c r="B155" s="84" t="s">
        <v>1082</v>
      </c>
      <c r="C155" s="88"/>
      <c r="D155" s="14" t="s">
        <v>1238</v>
      </c>
      <c r="E155" s="10">
        <v>110.61</v>
      </c>
      <c r="F155" s="20">
        <v>1.44</v>
      </c>
      <c r="G155" s="10">
        <f aca="true" t="shared" si="17" ref="G155:G178">SUM(E155*F155)</f>
        <v>159.2784</v>
      </c>
      <c r="H155" s="10">
        <f t="shared" si="13"/>
        <v>306.7701984</v>
      </c>
      <c r="I155" s="73">
        <f>SUM(H155+H156)*1.25</f>
        <v>693.1866600000001</v>
      </c>
      <c r="J155" s="73">
        <f>SUM(H155+H156)*1.1</f>
        <v>610.0042608000001</v>
      </c>
    </row>
    <row r="156" spans="1:10" ht="18" customHeight="1">
      <c r="A156" s="89"/>
      <c r="B156" s="84"/>
      <c r="C156" s="88"/>
      <c r="D156" s="14" t="s">
        <v>1247</v>
      </c>
      <c r="E156" s="10">
        <v>89.34</v>
      </c>
      <c r="F156" s="20">
        <v>1.44</v>
      </c>
      <c r="G156" s="10">
        <f t="shared" si="17"/>
        <v>128.6496</v>
      </c>
      <c r="H156" s="10">
        <f t="shared" si="13"/>
        <v>247.77912959999998</v>
      </c>
      <c r="I156" s="73"/>
      <c r="J156" s="73"/>
    </row>
    <row r="157" spans="1:10" ht="20.25" customHeight="1">
      <c r="A157" s="89" t="s">
        <v>1090</v>
      </c>
      <c r="B157" s="71" t="s">
        <v>1091</v>
      </c>
      <c r="C157" s="88" t="s">
        <v>1077</v>
      </c>
      <c r="D157" s="14" t="s">
        <v>1238</v>
      </c>
      <c r="E157" s="10">
        <v>110.61</v>
      </c>
      <c r="F157" s="20">
        <v>1.1</v>
      </c>
      <c r="G157" s="10">
        <f>SUM(E157*F157)</f>
        <v>121.671</v>
      </c>
      <c r="H157" s="10">
        <f>SUM(G157*1.926)</f>
        <v>234.338346</v>
      </c>
      <c r="I157" s="73">
        <f>SUM(H157+H158)*1.25</f>
        <v>529.5175875</v>
      </c>
      <c r="J157" s="73">
        <f>SUM(H157+H158)*1.1</f>
        <v>465.97547700000007</v>
      </c>
    </row>
    <row r="158" spans="1:10" ht="18.75" customHeight="1">
      <c r="A158" s="89"/>
      <c r="B158" s="71"/>
      <c r="C158" s="88"/>
      <c r="D158" s="14" t="s">
        <v>1247</v>
      </c>
      <c r="E158" s="10">
        <v>89.34</v>
      </c>
      <c r="F158" s="20">
        <v>1.1</v>
      </c>
      <c r="G158" s="10">
        <f>SUM(E158*F158)</f>
        <v>98.27400000000002</v>
      </c>
      <c r="H158" s="10">
        <f>SUM(G158*1.926)</f>
        <v>189.27572400000003</v>
      </c>
      <c r="I158" s="73"/>
      <c r="J158" s="73"/>
    </row>
    <row r="159" spans="1:10" ht="18" customHeight="1">
      <c r="A159" s="89" t="s">
        <v>1092</v>
      </c>
      <c r="B159" s="71" t="s">
        <v>1093</v>
      </c>
      <c r="C159" s="72" t="s">
        <v>1094</v>
      </c>
      <c r="D159" s="14" t="s">
        <v>1238</v>
      </c>
      <c r="E159" s="10">
        <v>110.61</v>
      </c>
      <c r="F159" s="20">
        <v>0.49</v>
      </c>
      <c r="G159" s="10">
        <f>SUM(E159*F159)</f>
        <v>54.1989</v>
      </c>
      <c r="H159" s="10">
        <f t="shared" si="13"/>
        <v>104.3870814</v>
      </c>
      <c r="I159" s="73">
        <f>SUM(H159+H160)*1.25</f>
        <v>235.87601624999996</v>
      </c>
      <c r="J159" s="73">
        <f>SUM(H159+H160)*1.1</f>
        <v>207.5708943</v>
      </c>
    </row>
    <row r="160" spans="1:10" ht="18" customHeight="1">
      <c r="A160" s="89"/>
      <c r="B160" s="71"/>
      <c r="C160" s="72"/>
      <c r="D160" s="14" t="s">
        <v>1247</v>
      </c>
      <c r="E160" s="10">
        <v>89.34</v>
      </c>
      <c r="F160" s="20">
        <v>0.49</v>
      </c>
      <c r="G160" s="10">
        <f>SUM(E160*F160)</f>
        <v>43.7766</v>
      </c>
      <c r="H160" s="10">
        <f t="shared" si="13"/>
        <v>84.3137316</v>
      </c>
      <c r="I160" s="73"/>
      <c r="J160" s="73"/>
    </row>
    <row r="161" spans="1:10" ht="18" customHeight="1">
      <c r="A161" s="89"/>
      <c r="B161" s="84" t="s">
        <v>1071</v>
      </c>
      <c r="C161" s="88" t="s">
        <v>1094</v>
      </c>
      <c r="D161" s="14" t="s">
        <v>1238</v>
      </c>
      <c r="E161" s="10">
        <v>110.61</v>
      </c>
      <c r="F161" s="20">
        <v>0.64</v>
      </c>
      <c r="G161" s="10">
        <f t="shared" si="17"/>
        <v>70.7904</v>
      </c>
      <c r="H161" s="10">
        <f t="shared" si="13"/>
        <v>136.3423104</v>
      </c>
      <c r="I161" s="73">
        <f>SUM(H161+H162)*1.25</f>
        <v>308.08295999999996</v>
      </c>
      <c r="J161" s="73">
        <f>SUM(H161+H162)*1.1</f>
        <v>271.1130048</v>
      </c>
    </row>
    <row r="162" spans="1:10" ht="18" customHeight="1">
      <c r="A162" s="89"/>
      <c r="B162" s="84"/>
      <c r="C162" s="88"/>
      <c r="D162" s="14" t="s">
        <v>1247</v>
      </c>
      <c r="E162" s="10">
        <v>89.34</v>
      </c>
      <c r="F162" s="20">
        <v>0.64</v>
      </c>
      <c r="G162" s="10">
        <f t="shared" si="17"/>
        <v>57.177600000000005</v>
      </c>
      <c r="H162" s="10">
        <f t="shared" si="13"/>
        <v>110.1240576</v>
      </c>
      <c r="I162" s="73"/>
      <c r="J162" s="73"/>
    </row>
    <row r="163" spans="1:10" ht="18.75" customHeight="1">
      <c r="A163" s="89"/>
      <c r="B163" s="84" t="s">
        <v>1095</v>
      </c>
      <c r="C163" s="88"/>
      <c r="D163" s="14" t="s">
        <v>1238</v>
      </c>
      <c r="E163" s="10">
        <v>110.61</v>
      </c>
      <c r="F163" s="20">
        <v>0.75</v>
      </c>
      <c r="G163" s="10">
        <f t="shared" si="17"/>
        <v>82.9575</v>
      </c>
      <c r="H163" s="10">
        <f t="shared" si="13"/>
        <v>159.77614499999999</v>
      </c>
      <c r="I163" s="73">
        <f>SUM(H163+H164)*1.25</f>
        <v>361.03471874999997</v>
      </c>
      <c r="J163" s="73">
        <f>SUM(H163+H164)*1.1</f>
        <v>317.7105525</v>
      </c>
    </row>
    <row r="164" spans="1:10" ht="21" customHeight="1">
      <c r="A164" s="89"/>
      <c r="B164" s="84"/>
      <c r="C164" s="88"/>
      <c r="D164" s="14" t="s">
        <v>1247</v>
      </c>
      <c r="E164" s="10">
        <v>89.34</v>
      </c>
      <c r="F164" s="20">
        <v>0.75</v>
      </c>
      <c r="G164" s="10">
        <f t="shared" si="17"/>
        <v>67.005</v>
      </c>
      <c r="H164" s="10">
        <f t="shared" si="13"/>
        <v>129.05163</v>
      </c>
      <c r="I164" s="73"/>
      <c r="J164" s="73"/>
    </row>
    <row r="165" spans="1:10" ht="20.25" customHeight="1">
      <c r="A165" s="89"/>
      <c r="B165" s="84" t="s">
        <v>1073</v>
      </c>
      <c r="C165" s="88"/>
      <c r="D165" s="14" t="s">
        <v>1238</v>
      </c>
      <c r="E165" s="10">
        <v>110.61</v>
      </c>
      <c r="F165" s="20">
        <v>1.2</v>
      </c>
      <c r="G165" s="10">
        <f t="shared" si="17"/>
        <v>132.732</v>
      </c>
      <c r="H165" s="10">
        <f t="shared" si="13"/>
        <v>255.641832</v>
      </c>
      <c r="I165" s="73">
        <f>SUM(H165+H166)*1.25</f>
        <v>577.65555</v>
      </c>
      <c r="J165" s="73"/>
    </row>
    <row r="166" spans="1:10" ht="20.25" customHeight="1">
      <c r="A166" s="89"/>
      <c r="B166" s="84"/>
      <c r="C166" s="88"/>
      <c r="D166" s="14" t="s">
        <v>1247</v>
      </c>
      <c r="E166" s="10">
        <v>89.34</v>
      </c>
      <c r="F166" s="20">
        <v>1.2</v>
      </c>
      <c r="G166" s="10">
        <f t="shared" si="17"/>
        <v>107.208</v>
      </c>
      <c r="H166" s="10">
        <f t="shared" si="13"/>
        <v>206.482608</v>
      </c>
      <c r="I166" s="73"/>
      <c r="J166" s="73"/>
    </row>
    <row r="167" spans="1:10" ht="42.75" customHeight="1">
      <c r="A167" s="7" t="s">
        <v>1292</v>
      </c>
      <c r="B167" s="7" t="s">
        <v>1509</v>
      </c>
      <c r="C167" s="33" t="s">
        <v>373</v>
      </c>
      <c r="D167" s="33" t="s">
        <v>366</v>
      </c>
      <c r="E167" s="33" t="s">
        <v>1293</v>
      </c>
      <c r="F167" s="34" t="s">
        <v>1294</v>
      </c>
      <c r="G167" s="33" t="s">
        <v>1510</v>
      </c>
      <c r="H167" s="33" t="s">
        <v>1295</v>
      </c>
      <c r="I167" s="33" t="s">
        <v>318</v>
      </c>
      <c r="J167" s="33" t="s">
        <v>453</v>
      </c>
    </row>
    <row r="168" spans="1:10" ht="25.5" customHeight="1">
      <c r="A168" s="89" t="s">
        <v>1096</v>
      </c>
      <c r="B168" s="71" t="s">
        <v>1097</v>
      </c>
      <c r="C168" s="88" t="s">
        <v>1098</v>
      </c>
      <c r="D168" s="14" t="s">
        <v>629</v>
      </c>
      <c r="E168" s="10">
        <v>98.64</v>
      </c>
      <c r="F168" s="20">
        <v>0.68</v>
      </c>
      <c r="G168" s="10">
        <f t="shared" si="17"/>
        <v>67.07520000000001</v>
      </c>
      <c r="H168" s="10">
        <f t="shared" si="13"/>
        <v>129.18683520000002</v>
      </c>
      <c r="I168" s="73">
        <f>SUM(H168+H169)*1.25</f>
        <v>307.74205800000004</v>
      </c>
      <c r="J168" s="73">
        <f>SUM(H168+H169)*1.1</f>
        <v>270.81301104000005</v>
      </c>
    </row>
    <row r="169" spans="1:10" ht="24.75" customHeight="1">
      <c r="A169" s="89"/>
      <c r="B169" s="71"/>
      <c r="C169" s="88"/>
      <c r="D169" s="14" t="s">
        <v>1247</v>
      </c>
      <c r="E169" s="10">
        <v>89.34</v>
      </c>
      <c r="F169" s="20">
        <v>0.68</v>
      </c>
      <c r="G169" s="10">
        <f t="shared" si="17"/>
        <v>60.751200000000004</v>
      </c>
      <c r="H169" s="10">
        <f t="shared" si="13"/>
        <v>117.0068112</v>
      </c>
      <c r="I169" s="73"/>
      <c r="J169" s="73"/>
    </row>
    <row r="170" spans="1:10" ht="23.25" customHeight="1">
      <c r="A170" s="89"/>
      <c r="B170" s="84" t="s">
        <v>1082</v>
      </c>
      <c r="C170" s="88"/>
      <c r="D170" s="14" t="s">
        <v>1238</v>
      </c>
      <c r="E170" s="10">
        <v>110.61</v>
      </c>
      <c r="F170" s="20">
        <v>1.08</v>
      </c>
      <c r="G170" s="10">
        <f t="shared" si="17"/>
        <v>119.45880000000001</v>
      </c>
      <c r="H170" s="10">
        <f t="shared" si="13"/>
        <v>230.07764880000002</v>
      </c>
      <c r="I170" s="73">
        <f>SUM(H170+H171)*1.25</f>
        <v>519.889995</v>
      </c>
      <c r="J170" s="73">
        <f>SUM(H170+H171)*1.1</f>
        <v>457.5031956000001</v>
      </c>
    </row>
    <row r="171" spans="1:10" ht="23.25" customHeight="1">
      <c r="A171" s="89"/>
      <c r="B171" s="84"/>
      <c r="C171" s="88"/>
      <c r="D171" s="14" t="s">
        <v>1247</v>
      </c>
      <c r="E171" s="10">
        <v>89.34</v>
      </c>
      <c r="F171" s="20">
        <v>1.08</v>
      </c>
      <c r="G171" s="10">
        <f t="shared" si="17"/>
        <v>96.48720000000002</v>
      </c>
      <c r="H171" s="10">
        <f t="shared" si="13"/>
        <v>185.83434720000002</v>
      </c>
      <c r="I171" s="73"/>
      <c r="J171" s="73"/>
    </row>
    <row r="172" spans="1:10" ht="25.5" customHeight="1">
      <c r="A172" s="89"/>
      <c r="B172" s="16" t="s">
        <v>217</v>
      </c>
      <c r="C172" s="88"/>
      <c r="D172" s="88"/>
      <c r="E172" s="88"/>
      <c r="F172" s="88"/>
      <c r="G172" s="88"/>
      <c r="H172" s="88"/>
      <c r="I172" s="88"/>
      <c r="J172" s="88"/>
    </row>
    <row r="173" spans="1:10" ht="40.5" customHeight="1">
      <c r="A173" s="89" t="s">
        <v>218</v>
      </c>
      <c r="B173" s="32" t="s">
        <v>454</v>
      </c>
      <c r="C173" s="88" t="s">
        <v>220</v>
      </c>
      <c r="D173" s="14" t="s">
        <v>221</v>
      </c>
      <c r="E173" s="10">
        <v>89.34</v>
      </c>
      <c r="F173" s="10">
        <v>1.1</v>
      </c>
      <c r="G173" s="10">
        <f t="shared" si="17"/>
        <v>98.27400000000002</v>
      </c>
      <c r="H173" s="10">
        <f t="shared" si="13"/>
        <v>189.27572400000003</v>
      </c>
      <c r="I173" s="10">
        <f aca="true" t="shared" si="18" ref="I173:I178">SUM(H173*1.25)</f>
        <v>236.59465500000005</v>
      </c>
      <c r="J173" s="10">
        <f>SUM(H173*1.1)</f>
        <v>208.20329640000006</v>
      </c>
    </row>
    <row r="174" spans="1:10" ht="24" customHeight="1">
      <c r="A174" s="89"/>
      <c r="B174" s="14" t="s">
        <v>1072</v>
      </c>
      <c r="C174" s="88"/>
      <c r="D174" s="14" t="s">
        <v>221</v>
      </c>
      <c r="E174" s="10">
        <v>89.34</v>
      </c>
      <c r="F174" s="10">
        <v>1.4</v>
      </c>
      <c r="G174" s="10">
        <f t="shared" si="17"/>
        <v>125.076</v>
      </c>
      <c r="H174" s="10">
        <f t="shared" si="13"/>
        <v>240.89637599999998</v>
      </c>
      <c r="I174" s="10">
        <f t="shared" si="18"/>
        <v>301.12046999999995</v>
      </c>
      <c r="J174" s="10">
        <f>SUM(H174*1.1)</f>
        <v>264.9860136</v>
      </c>
    </row>
    <row r="175" spans="1:10" ht="25.5" customHeight="1">
      <c r="A175" s="89"/>
      <c r="B175" s="14" t="s">
        <v>1073</v>
      </c>
      <c r="C175" s="88"/>
      <c r="D175" s="14" t="s">
        <v>221</v>
      </c>
      <c r="E175" s="10">
        <v>89.34</v>
      </c>
      <c r="F175" s="10">
        <v>1.9</v>
      </c>
      <c r="G175" s="10">
        <f t="shared" si="17"/>
        <v>169.746</v>
      </c>
      <c r="H175" s="10">
        <f t="shared" si="13"/>
        <v>326.930796</v>
      </c>
      <c r="I175" s="10">
        <f t="shared" si="18"/>
        <v>408.663495</v>
      </c>
      <c r="J175" s="10"/>
    </row>
    <row r="176" spans="1:10" ht="27" customHeight="1">
      <c r="A176" s="89"/>
      <c r="B176" s="14" t="s">
        <v>1084</v>
      </c>
      <c r="C176" s="88"/>
      <c r="D176" s="14" t="s">
        <v>221</v>
      </c>
      <c r="E176" s="10">
        <v>89.34</v>
      </c>
      <c r="F176" s="10">
        <v>2.5</v>
      </c>
      <c r="G176" s="10">
        <f t="shared" si="17"/>
        <v>223.35000000000002</v>
      </c>
      <c r="H176" s="10">
        <f t="shared" si="13"/>
        <v>430.17210000000006</v>
      </c>
      <c r="I176" s="10">
        <f t="shared" si="18"/>
        <v>537.7151250000001</v>
      </c>
      <c r="J176" s="10"/>
    </row>
    <row r="177" spans="1:10" ht="26.25" customHeight="1">
      <c r="A177" s="89"/>
      <c r="B177" s="14" t="s">
        <v>1086</v>
      </c>
      <c r="C177" s="88"/>
      <c r="D177" s="14" t="s">
        <v>221</v>
      </c>
      <c r="E177" s="10">
        <v>89.34</v>
      </c>
      <c r="F177" s="10">
        <v>3.1</v>
      </c>
      <c r="G177" s="10">
        <f t="shared" si="17"/>
        <v>276.954</v>
      </c>
      <c r="H177" s="10">
        <f t="shared" si="13"/>
        <v>533.413404</v>
      </c>
      <c r="I177" s="10">
        <f t="shared" si="18"/>
        <v>666.766755</v>
      </c>
      <c r="J177" s="10"/>
    </row>
    <row r="178" spans="1:10" ht="27" customHeight="1">
      <c r="A178" s="89"/>
      <c r="B178" s="14" t="s">
        <v>219</v>
      </c>
      <c r="C178" s="88"/>
      <c r="D178" s="14" t="s">
        <v>221</v>
      </c>
      <c r="E178" s="10">
        <v>89.34</v>
      </c>
      <c r="F178" s="10">
        <v>3.6</v>
      </c>
      <c r="G178" s="10">
        <f t="shared" si="17"/>
        <v>321.624</v>
      </c>
      <c r="H178" s="10">
        <f t="shared" si="13"/>
        <v>619.447824</v>
      </c>
      <c r="I178" s="10">
        <f t="shared" si="18"/>
        <v>774.3097799999999</v>
      </c>
      <c r="J178" s="10"/>
    </row>
    <row r="179" spans="1:10" ht="59.25" customHeight="1">
      <c r="A179" s="85" t="s">
        <v>415</v>
      </c>
      <c r="B179" s="85"/>
      <c r="C179" s="85"/>
      <c r="D179" s="85"/>
      <c r="E179" s="85"/>
      <c r="F179" s="85"/>
      <c r="G179" s="85"/>
      <c r="H179" s="85"/>
      <c r="I179" s="85"/>
      <c r="J179" s="85"/>
    </row>
    <row r="180" spans="1:10" ht="44.25" customHeight="1">
      <c r="A180" s="7" t="s">
        <v>1292</v>
      </c>
      <c r="B180" s="7" t="s">
        <v>1509</v>
      </c>
      <c r="C180" s="33" t="s">
        <v>373</v>
      </c>
      <c r="D180" s="33" t="s">
        <v>366</v>
      </c>
      <c r="E180" s="33" t="s">
        <v>1293</v>
      </c>
      <c r="F180" s="34" t="s">
        <v>1294</v>
      </c>
      <c r="G180" s="33" t="s">
        <v>1510</v>
      </c>
      <c r="H180" s="33" t="s">
        <v>1295</v>
      </c>
      <c r="I180" s="33" t="s">
        <v>318</v>
      </c>
      <c r="J180" s="33" t="s">
        <v>453</v>
      </c>
    </row>
    <row r="181" spans="1:10" ht="20.25" customHeight="1">
      <c r="A181" s="89" t="s">
        <v>223</v>
      </c>
      <c r="B181" s="71" t="s">
        <v>615</v>
      </c>
      <c r="C181" s="88" t="s">
        <v>224</v>
      </c>
      <c r="D181" s="14" t="s">
        <v>1241</v>
      </c>
      <c r="E181" s="10">
        <v>110.61</v>
      </c>
      <c r="F181" s="20">
        <v>0.28</v>
      </c>
      <c r="G181" s="10">
        <f>SUM(E181*F181)</f>
        <v>30.970800000000004</v>
      </c>
      <c r="H181" s="10">
        <f>SUM(G181*1.926)</f>
        <v>59.6497608</v>
      </c>
      <c r="I181" s="73">
        <f>SUM(H181+H182)*1.25</f>
        <v>134.786295</v>
      </c>
      <c r="J181" s="73">
        <f>SUM(H181+H182)*1.1</f>
        <v>118.61193960000001</v>
      </c>
    </row>
    <row r="182" spans="1:10" ht="15.75" customHeight="1">
      <c r="A182" s="89"/>
      <c r="B182" s="71"/>
      <c r="C182" s="88"/>
      <c r="D182" s="14" t="s">
        <v>1239</v>
      </c>
      <c r="E182" s="10">
        <v>89.34</v>
      </c>
      <c r="F182" s="20">
        <v>0.28</v>
      </c>
      <c r="G182" s="10">
        <f aca="true" t="shared" si="19" ref="G182:G212">SUM(E182*F182)</f>
        <v>25.015200000000004</v>
      </c>
      <c r="H182" s="10">
        <f aca="true" t="shared" si="20" ref="H182:H201">SUM(G182*1.926)</f>
        <v>48.179275200000006</v>
      </c>
      <c r="I182" s="73"/>
      <c r="J182" s="73"/>
    </row>
    <row r="183" spans="1:10" ht="18" customHeight="1">
      <c r="A183" s="89" t="s">
        <v>225</v>
      </c>
      <c r="B183" s="71" t="s">
        <v>319</v>
      </c>
      <c r="C183" s="88" t="s">
        <v>224</v>
      </c>
      <c r="D183" s="14" t="s">
        <v>1241</v>
      </c>
      <c r="E183" s="10">
        <v>110.61</v>
      </c>
      <c r="F183" s="20">
        <v>0.18</v>
      </c>
      <c r="G183" s="10">
        <f t="shared" si="19"/>
        <v>19.9098</v>
      </c>
      <c r="H183" s="10">
        <f t="shared" si="20"/>
        <v>38.3462748</v>
      </c>
      <c r="I183" s="73">
        <f>SUM(H183+H184)*1.25</f>
        <v>86.64833250000001</v>
      </c>
      <c r="J183" s="73">
        <f>SUM(H183+H184)*1.1</f>
        <v>76.25053260000001</v>
      </c>
    </row>
    <row r="184" spans="1:10" ht="16.5" customHeight="1">
      <c r="A184" s="89"/>
      <c r="B184" s="71"/>
      <c r="C184" s="88"/>
      <c r="D184" s="14" t="s">
        <v>1239</v>
      </c>
      <c r="E184" s="10">
        <v>89.34</v>
      </c>
      <c r="F184" s="20">
        <v>0.18</v>
      </c>
      <c r="G184" s="10">
        <f t="shared" si="19"/>
        <v>16.0812</v>
      </c>
      <c r="H184" s="10">
        <f t="shared" si="20"/>
        <v>30.972391199999997</v>
      </c>
      <c r="I184" s="73"/>
      <c r="J184" s="73"/>
    </row>
    <row r="185" spans="1:10" ht="20.25" customHeight="1">
      <c r="A185" s="89"/>
      <c r="B185" s="84" t="s">
        <v>226</v>
      </c>
      <c r="C185" s="88"/>
      <c r="D185" s="14" t="s">
        <v>1241</v>
      </c>
      <c r="E185" s="10">
        <v>110.61</v>
      </c>
      <c r="F185" s="20">
        <v>0.22</v>
      </c>
      <c r="G185" s="10">
        <f t="shared" si="19"/>
        <v>24.3342</v>
      </c>
      <c r="H185" s="10">
        <f t="shared" si="20"/>
        <v>46.867669199999995</v>
      </c>
      <c r="I185" s="73">
        <f>SUM(H185+H186)*1.25</f>
        <v>105.90351749999999</v>
      </c>
      <c r="J185" s="73">
        <f>SUM(H185+H186)*1.1</f>
        <v>93.19509540000001</v>
      </c>
    </row>
    <row r="186" spans="1:10" ht="18.75" customHeight="1">
      <c r="A186" s="89"/>
      <c r="B186" s="84"/>
      <c r="C186" s="88"/>
      <c r="D186" s="14" t="s">
        <v>1239</v>
      </c>
      <c r="E186" s="10">
        <v>89.34</v>
      </c>
      <c r="F186" s="20">
        <v>0.22</v>
      </c>
      <c r="G186" s="10">
        <f t="shared" si="19"/>
        <v>19.6548</v>
      </c>
      <c r="H186" s="10">
        <f t="shared" si="20"/>
        <v>37.855144800000005</v>
      </c>
      <c r="I186" s="73"/>
      <c r="J186" s="73"/>
    </row>
    <row r="187" spans="1:10" ht="22.5" customHeight="1">
      <c r="A187" s="89" t="s">
        <v>227</v>
      </c>
      <c r="B187" s="71" t="s">
        <v>455</v>
      </c>
      <c r="C187" s="88" t="s">
        <v>224</v>
      </c>
      <c r="D187" s="14" t="s">
        <v>1241</v>
      </c>
      <c r="E187" s="10">
        <v>110.61</v>
      </c>
      <c r="F187" s="20">
        <v>0.2</v>
      </c>
      <c r="G187" s="10">
        <f t="shared" si="19"/>
        <v>22.122</v>
      </c>
      <c r="H187" s="10">
        <f t="shared" si="20"/>
        <v>42.606972</v>
      </c>
      <c r="I187" s="73">
        <f>SUM(H187+H188)*1.25</f>
        <v>96.275925</v>
      </c>
      <c r="J187" s="73">
        <f>SUM(H187+H188)*1.1</f>
        <v>84.72281400000001</v>
      </c>
    </row>
    <row r="188" spans="1:10" ht="22.5" customHeight="1">
      <c r="A188" s="89"/>
      <c r="B188" s="71"/>
      <c r="C188" s="88"/>
      <c r="D188" s="14" t="s">
        <v>1239</v>
      </c>
      <c r="E188" s="10">
        <v>89.34</v>
      </c>
      <c r="F188" s="20">
        <v>0.2</v>
      </c>
      <c r="G188" s="10">
        <f t="shared" si="19"/>
        <v>17.868000000000002</v>
      </c>
      <c r="H188" s="10">
        <f t="shared" si="20"/>
        <v>34.413768000000005</v>
      </c>
      <c r="I188" s="73"/>
      <c r="J188" s="73"/>
    </row>
    <row r="189" spans="1:10" ht="45" customHeight="1">
      <c r="A189" s="7" t="s">
        <v>1292</v>
      </c>
      <c r="B189" s="7" t="s">
        <v>1509</v>
      </c>
      <c r="C189" s="33" t="s">
        <v>373</v>
      </c>
      <c r="D189" s="33" t="s">
        <v>366</v>
      </c>
      <c r="E189" s="33" t="s">
        <v>1293</v>
      </c>
      <c r="F189" s="34" t="s">
        <v>1294</v>
      </c>
      <c r="G189" s="33" t="s">
        <v>1510</v>
      </c>
      <c r="H189" s="33" t="s">
        <v>1295</v>
      </c>
      <c r="I189" s="33" t="s">
        <v>318</v>
      </c>
      <c r="J189" s="33" t="s">
        <v>453</v>
      </c>
    </row>
    <row r="190" spans="1:10" ht="29.25" customHeight="1">
      <c r="A190" s="89" t="s">
        <v>228</v>
      </c>
      <c r="B190" s="32" t="s">
        <v>365</v>
      </c>
      <c r="C190" s="35" t="s">
        <v>229</v>
      </c>
      <c r="D190" s="14" t="s">
        <v>230</v>
      </c>
      <c r="E190" s="10">
        <v>110.61</v>
      </c>
      <c r="F190" s="10">
        <v>0.5</v>
      </c>
      <c r="G190" s="10">
        <f t="shared" si="19"/>
        <v>55.305</v>
      </c>
      <c r="H190" s="10">
        <f t="shared" si="20"/>
        <v>106.51742999999999</v>
      </c>
      <c r="I190" s="10">
        <f>SUM(H190*1.25)</f>
        <v>133.1467875</v>
      </c>
      <c r="J190" s="10">
        <f>SUM(H190*1.1)</f>
        <v>117.169173</v>
      </c>
    </row>
    <row r="191" spans="1:10" ht="21" customHeight="1">
      <c r="A191" s="89"/>
      <c r="B191" s="14" t="s">
        <v>1071</v>
      </c>
      <c r="C191" s="36"/>
      <c r="D191" s="14" t="s">
        <v>230</v>
      </c>
      <c r="E191" s="10">
        <v>110.61</v>
      </c>
      <c r="F191" s="10">
        <v>0.9</v>
      </c>
      <c r="G191" s="10">
        <f t="shared" si="19"/>
        <v>99.549</v>
      </c>
      <c r="H191" s="10">
        <f t="shared" si="20"/>
        <v>191.73137400000002</v>
      </c>
      <c r="I191" s="10">
        <f>SUM(H191*1.25)</f>
        <v>239.6642175</v>
      </c>
      <c r="J191" s="10">
        <f>SUM(H191*1.1)</f>
        <v>210.90451140000005</v>
      </c>
    </row>
    <row r="192" spans="1:10" ht="20.25" customHeight="1">
      <c r="A192" s="89" t="s">
        <v>231</v>
      </c>
      <c r="B192" s="71" t="s">
        <v>367</v>
      </c>
      <c r="C192" s="88" t="s">
        <v>232</v>
      </c>
      <c r="D192" s="14" t="s">
        <v>1241</v>
      </c>
      <c r="E192" s="10">
        <v>110.61</v>
      </c>
      <c r="F192" s="20">
        <v>1.2</v>
      </c>
      <c r="G192" s="10">
        <f t="shared" si="19"/>
        <v>132.732</v>
      </c>
      <c r="H192" s="10">
        <f t="shared" si="20"/>
        <v>255.641832</v>
      </c>
      <c r="I192" s="73">
        <f>SUM(H192+H193)*1.25</f>
        <v>577.65555</v>
      </c>
      <c r="J192" s="73">
        <f>SUM(H192+H193)*1.1</f>
        <v>508.33688400000005</v>
      </c>
    </row>
    <row r="193" spans="1:10" ht="18" customHeight="1">
      <c r="A193" s="89"/>
      <c r="B193" s="71"/>
      <c r="C193" s="88"/>
      <c r="D193" s="14" t="s">
        <v>1239</v>
      </c>
      <c r="E193" s="10">
        <v>89.34</v>
      </c>
      <c r="F193" s="20">
        <v>1.2</v>
      </c>
      <c r="G193" s="10">
        <f t="shared" si="19"/>
        <v>107.208</v>
      </c>
      <c r="H193" s="10">
        <f t="shared" si="20"/>
        <v>206.482608</v>
      </c>
      <c r="I193" s="73"/>
      <c r="J193" s="73"/>
    </row>
    <row r="194" spans="1:10" ht="15.75" customHeight="1">
      <c r="A194" s="89"/>
      <c r="B194" s="84" t="s">
        <v>1071</v>
      </c>
      <c r="C194" s="88"/>
      <c r="D194" s="14" t="s">
        <v>1241</v>
      </c>
      <c r="E194" s="10">
        <v>110.61</v>
      </c>
      <c r="F194" s="20">
        <v>1.9</v>
      </c>
      <c r="G194" s="10">
        <f t="shared" si="19"/>
        <v>210.159</v>
      </c>
      <c r="H194" s="10">
        <f t="shared" si="20"/>
        <v>404.766234</v>
      </c>
      <c r="I194" s="73">
        <f>SUM(H194+H195)*1.25</f>
        <v>914.6212875000001</v>
      </c>
      <c r="J194" s="73">
        <f>SUM(H194+H195)*1.1</f>
        <v>804.8667330000001</v>
      </c>
    </row>
    <row r="195" spans="1:10" ht="15" customHeight="1">
      <c r="A195" s="89"/>
      <c r="B195" s="84"/>
      <c r="C195" s="88"/>
      <c r="D195" s="14" t="s">
        <v>1239</v>
      </c>
      <c r="E195" s="10">
        <v>89.34</v>
      </c>
      <c r="F195" s="20">
        <v>1.9</v>
      </c>
      <c r="G195" s="10">
        <f t="shared" si="19"/>
        <v>169.746</v>
      </c>
      <c r="H195" s="10">
        <f t="shared" si="20"/>
        <v>326.930796</v>
      </c>
      <c r="I195" s="73"/>
      <c r="J195" s="73"/>
    </row>
    <row r="196" spans="1:10" ht="24" customHeight="1">
      <c r="A196" s="74" t="s">
        <v>233</v>
      </c>
      <c r="B196" s="109" t="s">
        <v>332</v>
      </c>
      <c r="C196" s="84" t="s">
        <v>1100</v>
      </c>
      <c r="D196" s="14" t="s">
        <v>1241</v>
      </c>
      <c r="E196" s="10">
        <v>110.61</v>
      </c>
      <c r="F196" s="20">
        <v>1.75</v>
      </c>
      <c r="G196" s="10">
        <f t="shared" si="19"/>
        <v>193.5675</v>
      </c>
      <c r="H196" s="10">
        <f t="shared" si="20"/>
        <v>372.81100499999997</v>
      </c>
      <c r="I196" s="73">
        <f>SUM(H196+H197)*1.25</f>
        <v>842.41434375</v>
      </c>
      <c r="J196" s="73">
        <f>SUM(H196+H197)*1.1</f>
        <v>741.3246225</v>
      </c>
    </row>
    <row r="197" spans="1:10" ht="18.75" customHeight="1">
      <c r="A197" s="74"/>
      <c r="B197" s="109"/>
      <c r="C197" s="84"/>
      <c r="D197" s="14" t="s">
        <v>1239</v>
      </c>
      <c r="E197" s="10">
        <v>89.34</v>
      </c>
      <c r="F197" s="20">
        <v>1.75</v>
      </c>
      <c r="G197" s="10">
        <f t="shared" si="19"/>
        <v>156.345</v>
      </c>
      <c r="H197" s="10">
        <f t="shared" si="20"/>
        <v>301.12047</v>
      </c>
      <c r="I197" s="73"/>
      <c r="J197" s="73"/>
    </row>
    <row r="198" spans="1:10" ht="21" customHeight="1">
      <c r="A198" s="74"/>
      <c r="B198" s="111" t="s">
        <v>1099</v>
      </c>
      <c r="C198" s="84"/>
      <c r="D198" s="14" t="s">
        <v>1241</v>
      </c>
      <c r="E198" s="10">
        <v>110.61</v>
      </c>
      <c r="F198" s="20">
        <v>2.6</v>
      </c>
      <c r="G198" s="10">
        <f t="shared" si="19"/>
        <v>287.586</v>
      </c>
      <c r="H198" s="10">
        <f t="shared" si="20"/>
        <v>553.890636</v>
      </c>
      <c r="I198" s="73">
        <f>SUM(H198+H199)*1.25</f>
        <v>1251.587025</v>
      </c>
      <c r="J198" s="73"/>
    </row>
    <row r="199" spans="1:10" ht="20.25" customHeight="1">
      <c r="A199" s="74"/>
      <c r="B199" s="111"/>
      <c r="C199" s="84"/>
      <c r="D199" s="14" t="s">
        <v>1239</v>
      </c>
      <c r="E199" s="10">
        <v>89.34</v>
      </c>
      <c r="F199" s="20">
        <v>2.6</v>
      </c>
      <c r="G199" s="10">
        <f t="shared" si="19"/>
        <v>232.28400000000002</v>
      </c>
      <c r="H199" s="10">
        <f t="shared" si="20"/>
        <v>447.378984</v>
      </c>
      <c r="I199" s="73"/>
      <c r="J199" s="73"/>
    </row>
    <row r="200" spans="1:10" ht="21.75" customHeight="1">
      <c r="A200" s="74" t="s">
        <v>1101</v>
      </c>
      <c r="B200" s="109" t="s">
        <v>1102</v>
      </c>
      <c r="C200" s="84" t="s">
        <v>1100</v>
      </c>
      <c r="D200" s="14" t="s">
        <v>1241</v>
      </c>
      <c r="E200" s="10">
        <v>110.61</v>
      </c>
      <c r="F200" s="20">
        <v>1.25</v>
      </c>
      <c r="G200" s="10">
        <f t="shared" si="19"/>
        <v>138.2625</v>
      </c>
      <c r="H200" s="10">
        <f t="shared" si="20"/>
        <v>266.293575</v>
      </c>
      <c r="I200" s="73">
        <f>SUM(H200+H201)*1.25</f>
        <v>601.72453125</v>
      </c>
      <c r="J200" s="73">
        <f>SUM(H200+H201)*1.1</f>
        <v>529.5175875000001</v>
      </c>
    </row>
    <row r="201" spans="1:10" ht="21" customHeight="1">
      <c r="A201" s="74"/>
      <c r="B201" s="109"/>
      <c r="C201" s="84"/>
      <c r="D201" s="14" t="s">
        <v>1239</v>
      </c>
      <c r="E201" s="10">
        <v>89.34</v>
      </c>
      <c r="F201" s="20">
        <v>1.25</v>
      </c>
      <c r="G201" s="10">
        <f t="shared" si="19"/>
        <v>111.67500000000001</v>
      </c>
      <c r="H201" s="10">
        <f t="shared" si="20"/>
        <v>215.08605000000003</v>
      </c>
      <c r="I201" s="73"/>
      <c r="J201" s="73"/>
    </row>
    <row r="202" spans="1:10" ht="45" customHeight="1">
      <c r="A202" s="74" t="s">
        <v>1103</v>
      </c>
      <c r="B202" s="48" t="s">
        <v>1104</v>
      </c>
      <c r="C202" s="84" t="s">
        <v>1100</v>
      </c>
      <c r="D202" s="111"/>
      <c r="E202" s="111"/>
      <c r="F202" s="111"/>
      <c r="G202" s="111"/>
      <c r="H202" s="111"/>
      <c r="I202" s="111"/>
      <c r="J202" s="111"/>
    </row>
    <row r="203" spans="1:10" ht="18" customHeight="1">
      <c r="A203" s="74"/>
      <c r="B203" s="111" t="s">
        <v>1105</v>
      </c>
      <c r="C203" s="84"/>
      <c r="D203" s="14" t="s">
        <v>1241</v>
      </c>
      <c r="E203" s="10">
        <v>110.61</v>
      </c>
      <c r="F203" s="20">
        <v>2.33</v>
      </c>
      <c r="G203" s="10">
        <f t="shared" si="19"/>
        <v>257.7213</v>
      </c>
      <c r="H203" s="10">
        <f>SUM(G203*1.926)</f>
        <v>496.37122379999994</v>
      </c>
      <c r="I203" s="73">
        <f>SUM(H203+H204)*1.25</f>
        <v>1624.9158832500002</v>
      </c>
      <c r="J203" s="73"/>
    </row>
    <row r="204" spans="1:10" ht="19.5" customHeight="1">
      <c r="A204" s="74"/>
      <c r="B204" s="111"/>
      <c r="C204" s="84"/>
      <c r="D204" s="14" t="s">
        <v>1239</v>
      </c>
      <c r="E204" s="10">
        <v>89.34</v>
      </c>
      <c r="F204" s="20">
        <v>4.67</v>
      </c>
      <c r="G204" s="10">
        <f t="shared" si="19"/>
        <v>417.2178</v>
      </c>
      <c r="H204" s="10">
        <f aca="true" t="shared" si="21" ref="H204:H230">SUM(G204*1.926)</f>
        <v>803.5614828</v>
      </c>
      <c r="I204" s="73"/>
      <c r="J204" s="73"/>
    </row>
    <row r="205" spans="1:10" ht="22.5" customHeight="1">
      <c r="A205" s="21" t="s">
        <v>1106</v>
      </c>
      <c r="B205" s="48" t="s">
        <v>1107</v>
      </c>
      <c r="C205" s="19" t="s">
        <v>1100</v>
      </c>
      <c r="D205" s="14" t="s">
        <v>221</v>
      </c>
      <c r="E205" s="20">
        <v>89.34</v>
      </c>
      <c r="F205" s="20" t="s">
        <v>1108</v>
      </c>
      <c r="G205" s="10">
        <f t="shared" si="19"/>
        <v>268.02</v>
      </c>
      <c r="H205" s="10">
        <f t="shared" si="21"/>
        <v>516.20652</v>
      </c>
      <c r="I205" s="10">
        <f>SUM(H205*1.25)</f>
        <v>645.2581499999999</v>
      </c>
      <c r="J205" s="10">
        <f>SUM(H205*1.1)</f>
        <v>567.827172</v>
      </c>
    </row>
    <row r="206" spans="1:10" ht="22.5" customHeight="1">
      <c r="A206" s="74" t="s">
        <v>1109</v>
      </c>
      <c r="B206" s="71" t="s">
        <v>1110</v>
      </c>
      <c r="C206" s="84" t="s">
        <v>224</v>
      </c>
      <c r="D206" s="14" t="s">
        <v>1240</v>
      </c>
      <c r="E206" s="20">
        <v>89.34</v>
      </c>
      <c r="F206" s="20">
        <v>0.25</v>
      </c>
      <c r="G206" s="10">
        <f t="shared" si="19"/>
        <v>22.335</v>
      </c>
      <c r="H206" s="10">
        <f t="shared" si="21"/>
        <v>43.01721</v>
      </c>
      <c r="I206" s="73">
        <f>SUM(H206+H207)*1.25</f>
        <v>114.07336874999999</v>
      </c>
      <c r="J206" s="73">
        <f>SUM(H206+H207)*1.1</f>
        <v>100.3845645</v>
      </c>
    </row>
    <row r="207" spans="1:10" ht="18.75" customHeight="1">
      <c r="A207" s="74"/>
      <c r="B207" s="71"/>
      <c r="C207" s="84"/>
      <c r="D207" s="14" t="s">
        <v>616</v>
      </c>
      <c r="E207" s="20">
        <v>100.19</v>
      </c>
      <c r="F207" s="20">
        <v>0.25</v>
      </c>
      <c r="G207" s="10">
        <f t="shared" si="19"/>
        <v>25.0475</v>
      </c>
      <c r="H207" s="10">
        <f t="shared" si="21"/>
        <v>48.241485</v>
      </c>
      <c r="I207" s="73"/>
      <c r="J207" s="73"/>
    </row>
    <row r="208" spans="1:10" ht="19.5" customHeight="1">
      <c r="A208" s="74"/>
      <c r="B208" s="111" t="s">
        <v>1111</v>
      </c>
      <c r="C208" s="84"/>
      <c r="D208" s="14" t="s">
        <v>1240</v>
      </c>
      <c r="E208" s="20">
        <v>89.34</v>
      </c>
      <c r="F208" s="10">
        <v>0.5</v>
      </c>
      <c r="G208" s="10">
        <f t="shared" si="19"/>
        <v>44.67</v>
      </c>
      <c r="H208" s="10">
        <f t="shared" si="21"/>
        <v>86.03442</v>
      </c>
      <c r="I208" s="73">
        <f>SUM(H208+H209)*1.25</f>
        <v>228.14673749999997</v>
      </c>
      <c r="J208" s="73">
        <f>SUM(H208+H209)*1.1</f>
        <v>200.769129</v>
      </c>
    </row>
    <row r="209" spans="1:10" ht="21" customHeight="1">
      <c r="A209" s="74"/>
      <c r="B209" s="111"/>
      <c r="C209" s="84"/>
      <c r="D209" s="14" t="s">
        <v>616</v>
      </c>
      <c r="E209" s="20">
        <v>100.19</v>
      </c>
      <c r="F209" s="10">
        <v>0.5</v>
      </c>
      <c r="G209" s="10">
        <f t="shared" si="19"/>
        <v>50.095</v>
      </c>
      <c r="H209" s="10">
        <f t="shared" si="21"/>
        <v>96.48297</v>
      </c>
      <c r="I209" s="73"/>
      <c r="J209" s="73"/>
    </row>
    <row r="210" spans="1:10" ht="19.5" customHeight="1">
      <c r="A210" s="74" t="s">
        <v>1114</v>
      </c>
      <c r="B210" s="51" t="s">
        <v>1112</v>
      </c>
      <c r="C210" s="84" t="s">
        <v>1115</v>
      </c>
      <c r="D210" s="19" t="s">
        <v>221</v>
      </c>
      <c r="E210" s="20">
        <v>89.34</v>
      </c>
      <c r="F210" s="20" t="s">
        <v>1116</v>
      </c>
      <c r="G210" s="10">
        <f t="shared" si="19"/>
        <v>166.1724</v>
      </c>
      <c r="H210" s="10">
        <f t="shared" si="21"/>
        <v>320.0480424</v>
      </c>
      <c r="I210" s="10">
        <f>SUM(H210*1.25)</f>
        <v>400.060053</v>
      </c>
      <c r="J210" s="10">
        <f>SUM(H210*1.1)</f>
        <v>352.05284664</v>
      </c>
    </row>
    <row r="211" spans="1:10" ht="18" customHeight="1">
      <c r="A211" s="74"/>
      <c r="B211" s="21" t="s">
        <v>1113</v>
      </c>
      <c r="C211" s="84"/>
      <c r="D211" s="19" t="s">
        <v>221</v>
      </c>
      <c r="E211" s="20">
        <v>89.34</v>
      </c>
      <c r="F211" s="20" t="s">
        <v>1117</v>
      </c>
      <c r="G211" s="10">
        <f t="shared" si="19"/>
        <v>257.2992</v>
      </c>
      <c r="H211" s="10">
        <f t="shared" si="21"/>
        <v>495.55825919999995</v>
      </c>
      <c r="I211" s="10">
        <f>SUM(H211*1.25)</f>
        <v>619.447824</v>
      </c>
      <c r="J211" s="10">
        <f>SUM(H211*1.1)</f>
        <v>545.11408512</v>
      </c>
    </row>
    <row r="212" spans="1:10" ht="18" customHeight="1">
      <c r="A212" s="74" t="s">
        <v>1121</v>
      </c>
      <c r="B212" s="51" t="s">
        <v>1119</v>
      </c>
      <c r="C212" s="74" t="s">
        <v>1115</v>
      </c>
      <c r="D212" s="19" t="s">
        <v>221</v>
      </c>
      <c r="E212" s="20">
        <v>89.34</v>
      </c>
      <c r="F212" s="10" t="s">
        <v>1123</v>
      </c>
      <c r="G212" s="10">
        <f t="shared" si="19"/>
        <v>134.01</v>
      </c>
      <c r="H212" s="10">
        <f t="shared" si="21"/>
        <v>258.10326</v>
      </c>
      <c r="I212" s="10">
        <f>SUM(H212*1.25)</f>
        <v>322.62907499999994</v>
      </c>
      <c r="J212" s="10">
        <f>SUM(H212*1.1)</f>
        <v>283.913586</v>
      </c>
    </row>
    <row r="213" spans="1:10" ht="21.75" customHeight="1">
      <c r="A213" s="74"/>
      <c r="B213" s="21" t="s">
        <v>1120</v>
      </c>
      <c r="C213" s="74"/>
      <c r="D213" s="19" t="s">
        <v>221</v>
      </c>
      <c r="E213" s="20">
        <v>89.34</v>
      </c>
      <c r="F213" s="10" t="s">
        <v>1122</v>
      </c>
      <c r="G213" s="10">
        <f aca="true" t="shared" si="22" ref="G213:G223">SUM(E213*F213)</f>
        <v>178.68</v>
      </c>
      <c r="H213" s="10">
        <f t="shared" si="21"/>
        <v>344.13768</v>
      </c>
      <c r="I213" s="10">
        <f>SUM(H213*1.25)</f>
        <v>430.1721</v>
      </c>
      <c r="J213" s="10">
        <f>SUM(H213*1.1)</f>
        <v>378.551448</v>
      </c>
    </row>
    <row r="214" spans="1:10" ht="21" customHeight="1">
      <c r="A214" s="74" t="s">
        <v>1124</v>
      </c>
      <c r="B214" s="118" t="s">
        <v>1125</v>
      </c>
      <c r="C214" s="74" t="s">
        <v>1126</v>
      </c>
      <c r="D214" s="14" t="s">
        <v>1243</v>
      </c>
      <c r="E214" s="10">
        <v>110.61</v>
      </c>
      <c r="F214" s="20" t="s">
        <v>617</v>
      </c>
      <c r="G214" s="10">
        <f t="shared" si="22"/>
        <v>237.8115</v>
      </c>
      <c r="H214" s="20">
        <f t="shared" si="21"/>
        <v>458.024949</v>
      </c>
      <c r="I214" s="73">
        <f>SUM(H214+H215)*1.25</f>
        <v>1034.96619375</v>
      </c>
      <c r="J214" s="73"/>
    </row>
    <row r="215" spans="1:10" ht="19.5" customHeight="1">
      <c r="A215" s="74"/>
      <c r="B215" s="118"/>
      <c r="C215" s="74"/>
      <c r="D215" s="14" t="s">
        <v>1239</v>
      </c>
      <c r="E215" s="10">
        <v>89.34</v>
      </c>
      <c r="F215" s="20" t="s">
        <v>617</v>
      </c>
      <c r="G215" s="10">
        <f t="shared" si="22"/>
        <v>192.081</v>
      </c>
      <c r="H215" s="20">
        <f t="shared" si="21"/>
        <v>369.94800599999996</v>
      </c>
      <c r="I215" s="73"/>
      <c r="J215" s="73"/>
    </row>
    <row r="216" spans="1:10" ht="42" customHeight="1">
      <c r="A216" s="7" t="s">
        <v>1292</v>
      </c>
      <c r="B216" s="7" t="s">
        <v>1509</v>
      </c>
      <c r="C216" s="33" t="s">
        <v>373</v>
      </c>
      <c r="D216" s="33" t="s">
        <v>366</v>
      </c>
      <c r="E216" s="33" t="s">
        <v>1293</v>
      </c>
      <c r="F216" s="34" t="s">
        <v>1294</v>
      </c>
      <c r="G216" s="33" t="s">
        <v>1510</v>
      </c>
      <c r="H216" s="33" t="s">
        <v>1295</v>
      </c>
      <c r="I216" s="33" t="s">
        <v>318</v>
      </c>
      <c r="J216" s="33" t="s">
        <v>453</v>
      </c>
    </row>
    <row r="217" spans="1:10" ht="21.75" customHeight="1">
      <c r="A217" s="74" t="s">
        <v>249</v>
      </c>
      <c r="B217" s="112" t="s">
        <v>639</v>
      </c>
      <c r="C217" s="74" t="s">
        <v>446</v>
      </c>
      <c r="D217" s="14" t="s">
        <v>1241</v>
      </c>
      <c r="E217" s="10">
        <v>110.61</v>
      </c>
      <c r="F217" s="20">
        <v>3.5</v>
      </c>
      <c r="G217" s="10">
        <f t="shared" si="22"/>
        <v>387.135</v>
      </c>
      <c r="H217" s="20">
        <f t="shared" si="21"/>
        <v>745.6220099999999</v>
      </c>
      <c r="I217" s="73">
        <f>SUM(H217+H218)*1.25</f>
        <v>1684.8286875</v>
      </c>
      <c r="J217" s="73"/>
    </row>
    <row r="218" spans="1:10" ht="20.25" customHeight="1">
      <c r="A218" s="74"/>
      <c r="B218" s="112"/>
      <c r="C218" s="74"/>
      <c r="D218" s="14" t="s">
        <v>1239</v>
      </c>
      <c r="E218" s="10">
        <v>89.34</v>
      </c>
      <c r="F218" s="20">
        <v>3.5</v>
      </c>
      <c r="G218" s="10">
        <f t="shared" si="22"/>
        <v>312.69</v>
      </c>
      <c r="H218" s="20">
        <f t="shared" si="21"/>
        <v>602.24094</v>
      </c>
      <c r="I218" s="73"/>
      <c r="J218" s="73"/>
    </row>
    <row r="219" spans="1:10" ht="20.25" customHeight="1">
      <c r="A219" s="74" t="s">
        <v>248</v>
      </c>
      <c r="B219" s="89" t="s">
        <v>447</v>
      </c>
      <c r="C219" s="74" t="s">
        <v>448</v>
      </c>
      <c r="D219" s="14" t="s">
        <v>1241</v>
      </c>
      <c r="E219" s="10">
        <v>110.61</v>
      </c>
      <c r="F219" s="20">
        <v>2.2</v>
      </c>
      <c r="G219" s="10">
        <f t="shared" si="22"/>
        <v>243.342</v>
      </c>
      <c r="H219" s="10">
        <f t="shared" si="21"/>
        <v>468.676692</v>
      </c>
      <c r="I219" s="73">
        <f>SUM(H219+H220)*1.25</f>
        <v>843.9491250000001</v>
      </c>
      <c r="J219" s="73">
        <f>SUM(H219+H220)*1.1</f>
        <v>742.67523</v>
      </c>
    </row>
    <row r="220" spans="1:10" ht="16.5" customHeight="1">
      <c r="A220" s="74"/>
      <c r="B220" s="89"/>
      <c r="C220" s="74"/>
      <c r="D220" s="14" t="s">
        <v>1239</v>
      </c>
      <c r="E220" s="10">
        <v>89.34</v>
      </c>
      <c r="F220" s="20">
        <v>1.2</v>
      </c>
      <c r="G220" s="10">
        <f t="shared" si="22"/>
        <v>107.208</v>
      </c>
      <c r="H220" s="10">
        <f t="shared" si="21"/>
        <v>206.482608</v>
      </c>
      <c r="I220" s="73"/>
      <c r="J220" s="73"/>
    </row>
    <row r="221" spans="1:10" ht="20.25" customHeight="1">
      <c r="A221" s="74" t="s">
        <v>450</v>
      </c>
      <c r="B221" s="112" t="s">
        <v>449</v>
      </c>
      <c r="C221" s="74" t="s">
        <v>1136</v>
      </c>
      <c r="D221" s="14" t="s">
        <v>1240</v>
      </c>
      <c r="E221" s="10">
        <v>89.34</v>
      </c>
      <c r="F221" s="20">
        <v>2.2</v>
      </c>
      <c r="G221" s="10">
        <f t="shared" si="22"/>
        <v>196.54800000000003</v>
      </c>
      <c r="H221" s="10">
        <f t="shared" si="21"/>
        <v>378.55144800000005</v>
      </c>
      <c r="I221" s="73">
        <f>SUM(H221+H222)*1.25</f>
        <v>1003.8456450000001</v>
      </c>
      <c r="J221" s="73">
        <f>SUM(H221+H222)*1.1</f>
        <v>883.3841676000002</v>
      </c>
    </row>
    <row r="222" spans="1:10" ht="18" customHeight="1">
      <c r="A222" s="74"/>
      <c r="B222" s="112"/>
      <c r="C222" s="74"/>
      <c r="D222" s="14" t="s">
        <v>616</v>
      </c>
      <c r="E222" s="10">
        <v>100.19</v>
      </c>
      <c r="F222" s="20">
        <v>2.2</v>
      </c>
      <c r="G222" s="10">
        <f t="shared" si="22"/>
        <v>220.418</v>
      </c>
      <c r="H222" s="10">
        <f t="shared" si="21"/>
        <v>424.525068</v>
      </c>
      <c r="I222" s="73"/>
      <c r="J222" s="73"/>
    </row>
    <row r="223" spans="1:10" ht="29.25" customHeight="1">
      <c r="A223" s="9" t="s">
        <v>603</v>
      </c>
      <c r="B223" s="48" t="s">
        <v>604</v>
      </c>
      <c r="C223" s="9" t="s">
        <v>224</v>
      </c>
      <c r="D223" s="18" t="s">
        <v>221</v>
      </c>
      <c r="E223" s="10">
        <v>89.34</v>
      </c>
      <c r="F223" s="10" t="s">
        <v>605</v>
      </c>
      <c r="G223" s="10">
        <f t="shared" si="22"/>
        <v>151.87800000000001</v>
      </c>
      <c r="H223" s="10">
        <f t="shared" si="21"/>
        <v>292.51702800000004</v>
      </c>
      <c r="I223" s="10">
        <f>SUM(H223*1.25)</f>
        <v>365.64628500000003</v>
      </c>
      <c r="J223" s="10">
        <f>SUM(H223*1.1)</f>
        <v>321.76873080000007</v>
      </c>
    </row>
    <row r="224" spans="1:10" ht="19.5" customHeight="1">
      <c r="A224" s="74" t="s">
        <v>606</v>
      </c>
      <c r="B224" s="110" t="s">
        <v>607</v>
      </c>
      <c r="C224" s="74" t="s">
        <v>608</v>
      </c>
      <c r="D224" s="14" t="s">
        <v>1240</v>
      </c>
      <c r="E224" s="10">
        <v>89.34</v>
      </c>
      <c r="F224" s="20">
        <v>0.25</v>
      </c>
      <c r="G224" s="10">
        <f>SUM(E224*F224)</f>
        <v>22.335</v>
      </c>
      <c r="H224" s="10">
        <f>SUM(G224*1.926)</f>
        <v>43.01721</v>
      </c>
      <c r="I224" s="73">
        <f>SUM(H224+H225)*1.25</f>
        <v>114.07336874999999</v>
      </c>
      <c r="J224" s="73">
        <f>SUM(H224+H225)*1.1</f>
        <v>100.3845645</v>
      </c>
    </row>
    <row r="225" spans="1:10" ht="16.5" customHeight="1">
      <c r="A225" s="74"/>
      <c r="B225" s="110"/>
      <c r="C225" s="74"/>
      <c r="D225" s="14" t="s">
        <v>616</v>
      </c>
      <c r="E225" s="10">
        <v>100.19</v>
      </c>
      <c r="F225" s="20">
        <v>0.25</v>
      </c>
      <c r="G225" s="10">
        <f>SUM(E225*F225)</f>
        <v>25.0475</v>
      </c>
      <c r="H225" s="10">
        <f>SUM(G225*1.926)</f>
        <v>48.241485</v>
      </c>
      <c r="I225" s="73"/>
      <c r="J225" s="73"/>
    </row>
    <row r="226" spans="1:10" ht="26.25" customHeight="1">
      <c r="A226" s="74" t="s">
        <v>610</v>
      </c>
      <c r="B226" s="110" t="s">
        <v>609</v>
      </c>
      <c r="C226" s="74" t="s">
        <v>608</v>
      </c>
      <c r="D226" s="14" t="s">
        <v>618</v>
      </c>
      <c r="E226" s="10">
        <v>79.77</v>
      </c>
      <c r="F226" s="20">
        <v>0.2</v>
      </c>
      <c r="G226" s="20">
        <f aca="true" t="shared" si="23" ref="G226:G247">SUM(E226*F226)</f>
        <v>15.954</v>
      </c>
      <c r="H226" s="10">
        <f t="shared" si="21"/>
        <v>30.727404</v>
      </c>
      <c r="I226" s="73">
        <f>SUM(H226+H227)*1.25</f>
        <v>81.42646500000001</v>
      </c>
      <c r="J226" s="73">
        <f>SUM(H226+H227)*1.1</f>
        <v>71.65528920000001</v>
      </c>
    </row>
    <row r="227" spans="1:10" ht="18.75" customHeight="1">
      <c r="A227" s="74"/>
      <c r="B227" s="110"/>
      <c r="C227" s="74"/>
      <c r="D227" s="14" t="s">
        <v>1239</v>
      </c>
      <c r="E227" s="10">
        <v>89.34</v>
      </c>
      <c r="F227" s="20">
        <v>0.2</v>
      </c>
      <c r="G227" s="20">
        <f t="shared" si="23"/>
        <v>17.868000000000002</v>
      </c>
      <c r="H227" s="10">
        <f t="shared" si="21"/>
        <v>34.413768000000005</v>
      </c>
      <c r="I227" s="73"/>
      <c r="J227" s="73"/>
    </row>
    <row r="228" spans="1:10" ht="19.5" customHeight="1">
      <c r="A228" s="74"/>
      <c r="B228" s="111" t="s">
        <v>611</v>
      </c>
      <c r="C228" s="74"/>
      <c r="D228" s="14" t="s">
        <v>618</v>
      </c>
      <c r="E228" s="10">
        <v>79.77</v>
      </c>
      <c r="F228" s="20">
        <v>0.25</v>
      </c>
      <c r="G228" s="20">
        <f t="shared" si="23"/>
        <v>19.9425</v>
      </c>
      <c r="H228" s="20">
        <f t="shared" si="21"/>
        <v>38.409254999999995</v>
      </c>
      <c r="I228" s="73">
        <f>SUM(H228+H229)*1.25</f>
        <v>101.78308125</v>
      </c>
      <c r="J228" s="73">
        <f>SUM(H228+H229)*1.1</f>
        <v>89.5691115</v>
      </c>
    </row>
    <row r="229" spans="1:10" ht="19.5" customHeight="1">
      <c r="A229" s="74"/>
      <c r="B229" s="111"/>
      <c r="C229" s="74"/>
      <c r="D229" s="14" t="s">
        <v>1239</v>
      </c>
      <c r="E229" s="10">
        <v>89.34</v>
      </c>
      <c r="F229" s="20">
        <v>0.25</v>
      </c>
      <c r="G229" s="20">
        <f t="shared" si="23"/>
        <v>22.335</v>
      </c>
      <c r="H229" s="20">
        <f t="shared" si="21"/>
        <v>43.01721</v>
      </c>
      <c r="I229" s="73"/>
      <c r="J229" s="73"/>
    </row>
    <row r="230" spans="1:10" ht="30">
      <c r="A230" s="9" t="s">
        <v>612</v>
      </c>
      <c r="B230" s="50" t="s">
        <v>613</v>
      </c>
      <c r="C230" s="9" t="s">
        <v>608</v>
      </c>
      <c r="D230" s="14" t="s">
        <v>222</v>
      </c>
      <c r="E230" s="10">
        <v>79.77</v>
      </c>
      <c r="F230" s="10" t="s">
        <v>614</v>
      </c>
      <c r="G230" s="10">
        <f t="shared" si="23"/>
        <v>19.9425</v>
      </c>
      <c r="H230" s="20">
        <f t="shared" si="21"/>
        <v>38.409254999999995</v>
      </c>
      <c r="I230" s="10">
        <v>48</v>
      </c>
      <c r="J230" s="10">
        <v>42.25</v>
      </c>
    </row>
    <row r="231" spans="1:10" ht="19.5" customHeight="1">
      <c r="A231" s="74" t="s">
        <v>489</v>
      </c>
      <c r="B231" s="71" t="s">
        <v>490</v>
      </c>
      <c r="C231" s="74" t="s">
        <v>491</v>
      </c>
      <c r="D231" s="14" t="s">
        <v>1238</v>
      </c>
      <c r="E231" s="10">
        <v>110.61</v>
      </c>
      <c r="F231" s="20">
        <v>0.96</v>
      </c>
      <c r="G231" s="10">
        <f t="shared" si="23"/>
        <v>106.1856</v>
      </c>
      <c r="H231" s="20">
        <f aca="true" t="shared" si="24" ref="H231:H245">SUM(G231*1.926)</f>
        <v>204.5134656</v>
      </c>
      <c r="I231" s="73">
        <f>SUM(H231+H232)*1.25</f>
        <v>462.12444</v>
      </c>
      <c r="J231" s="73"/>
    </row>
    <row r="232" spans="1:10" ht="21.75" customHeight="1">
      <c r="A232" s="74"/>
      <c r="B232" s="71"/>
      <c r="C232" s="74"/>
      <c r="D232" s="14" t="s">
        <v>1240</v>
      </c>
      <c r="E232" s="10">
        <v>89.34</v>
      </c>
      <c r="F232" s="20">
        <v>0.96</v>
      </c>
      <c r="G232" s="10">
        <f t="shared" si="23"/>
        <v>85.7664</v>
      </c>
      <c r="H232" s="20">
        <f t="shared" si="24"/>
        <v>165.1860864</v>
      </c>
      <c r="I232" s="73"/>
      <c r="J232" s="73"/>
    </row>
    <row r="233" spans="1:10" ht="23.25" customHeight="1">
      <c r="A233" s="74" t="s">
        <v>492</v>
      </c>
      <c r="B233" s="71" t="s">
        <v>493</v>
      </c>
      <c r="C233" s="74" t="s">
        <v>494</v>
      </c>
      <c r="D233" s="14" t="s">
        <v>1238</v>
      </c>
      <c r="E233" s="10">
        <v>110.61</v>
      </c>
      <c r="F233" s="20">
        <v>0.5</v>
      </c>
      <c r="G233" s="10">
        <f t="shared" si="23"/>
        <v>55.305</v>
      </c>
      <c r="H233" s="20">
        <f t="shared" si="24"/>
        <v>106.51742999999999</v>
      </c>
      <c r="I233" s="73">
        <f>SUM(H233+H234)*1.25</f>
        <v>240.68981250000002</v>
      </c>
      <c r="J233" s="73">
        <f>SUM(H233+H234)*1.1</f>
        <v>211.807035</v>
      </c>
    </row>
    <row r="234" spans="1:10" ht="15.75" customHeight="1">
      <c r="A234" s="74"/>
      <c r="B234" s="71"/>
      <c r="C234" s="74"/>
      <c r="D234" s="14" t="s">
        <v>1240</v>
      </c>
      <c r="E234" s="10">
        <v>89.34</v>
      </c>
      <c r="F234" s="20">
        <v>0.5</v>
      </c>
      <c r="G234" s="10">
        <f t="shared" si="23"/>
        <v>44.67</v>
      </c>
      <c r="H234" s="20">
        <f t="shared" si="24"/>
        <v>86.03442</v>
      </c>
      <c r="I234" s="73"/>
      <c r="J234" s="73"/>
    </row>
    <row r="235" spans="1:10" ht="21" customHeight="1">
      <c r="A235" s="9" t="s">
        <v>495</v>
      </c>
      <c r="B235" s="32" t="s">
        <v>496</v>
      </c>
      <c r="C235" s="9" t="s">
        <v>448</v>
      </c>
      <c r="D235" s="18" t="s">
        <v>222</v>
      </c>
      <c r="E235" s="10">
        <v>79.77</v>
      </c>
      <c r="F235" s="10" t="s">
        <v>497</v>
      </c>
      <c r="G235" s="10">
        <f t="shared" si="23"/>
        <v>95.72399999999999</v>
      </c>
      <c r="H235" s="20">
        <f t="shared" si="24"/>
        <v>184.36442399999999</v>
      </c>
      <c r="I235" s="10">
        <f>SUM(H235*1.25)</f>
        <v>230.45552999999998</v>
      </c>
      <c r="J235" s="10">
        <f>SUM(H235*1.1)</f>
        <v>202.8008664</v>
      </c>
    </row>
    <row r="236" spans="1:10" ht="18.75" customHeight="1">
      <c r="A236" s="74" t="s">
        <v>456</v>
      </c>
      <c r="B236" s="71" t="s">
        <v>498</v>
      </c>
      <c r="C236" s="74" t="s">
        <v>494</v>
      </c>
      <c r="D236" s="14" t="s">
        <v>618</v>
      </c>
      <c r="E236" s="10">
        <v>79.77</v>
      </c>
      <c r="F236" s="20">
        <v>0.5</v>
      </c>
      <c r="G236" s="10">
        <f t="shared" si="23"/>
        <v>39.885</v>
      </c>
      <c r="H236" s="10">
        <f t="shared" si="24"/>
        <v>76.81850999999999</v>
      </c>
      <c r="I236" s="73">
        <f>SUM(H236+H237)*1.25</f>
        <v>203.5661625</v>
      </c>
      <c r="J236" s="73">
        <f>SUM(H236+H237)*1.1</f>
        <v>179.138223</v>
      </c>
    </row>
    <row r="237" spans="1:10" ht="16.5" customHeight="1">
      <c r="A237" s="74"/>
      <c r="B237" s="71"/>
      <c r="C237" s="74"/>
      <c r="D237" s="14" t="s">
        <v>1242</v>
      </c>
      <c r="E237" s="10">
        <v>89.34</v>
      </c>
      <c r="F237" s="20">
        <v>0.5</v>
      </c>
      <c r="G237" s="10">
        <f t="shared" si="23"/>
        <v>44.67</v>
      </c>
      <c r="H237" s="10">
        <f t="shared" si="24"/>
        <v>86.03442</v>
      </c>
      <c r="I237" s="73"/>
      <c r="J237" s="73"/>
    </row>
    <row r="238" spans="1:10" ht="22.5" customHeight="1">
      <c r="A238" s="74" t="s">
        <v>340</v>
      </c>
      <c r="B238" s="71" t="s">
        <v>341</v>
      </c>
      <c r="C238" s="74" t="s">
        <v>342</v>
      </c>
      <c r="D238" s="14" t="s">
        <v>1238</v>
      </c>
      <c r="E238" s="10">
        <v>110.61</v>
      </c>
      <c r="F238" s="20">
        <v>0.48</v>
      </c>
      <c r="G238" s="10">
        <f t="shared" si="23"/>
        <v>53.0928</v>
      </c>
      <c r="H238" s="10">
        <f t="shared" si="24"/>
        <v>102.2567328</v>
      </c>
      <c r="I238" s="73">
        <f>SUM(H238+H239)*1.25</f>
        <v>156.62785724999998</v>
      </c>
      <c r="J238" s="73">
        <f>SUM(H238+H239)*1.1</f>
        <v>137.83251438</v>
      </c>
    </row>
    <row r="239" spans="1:10" ht="21.75" customHeight="1">
      <c r="A239" s="74"/>
      <c r="B239" s="71"/>
      <c r="C239" s="74"/>
      <c r="D239" s="14" t="s">
        <v>619</v>
      </c>
      <c r="E239" s="10">
        <v>79.77</v>
      </c>
      <c r="F239" s="20">
        <v>0.15</v>
      </c>
      <c r="G239" s="10">
        <f t="shared" si="23"/>
        <v>11.965499999999999</v>
      </c>
      <c r="H239" s="10">
        <f t="shared" si="24"/>
        <v>23.045552999999998</v>
      </c>
      <c r="I239" s="73"/>
      <c r="J239" s="73"/>
    </row>
    <row r="240" spans="1:10" ht="30">
      <c r="A240" s="9" t="s">
        <v>343</v>
      </c>
      <c r="B240" s="32" t="s">
        <v>344</v>
      </c>
      <c r="C240" s="9" t="s">
        <v>640</v>
      </c>
      <c r="D240" s="14" t="s">
        <v>222</v>
      </c>
      <c r="E240" s="20" t="s">
        <v>1237</v>
      </c>
      <c r="F240" s="20" t="s">
        <v>614</v>
      </c>
      <c r="G240" s="10">
        <f t="shared" si="23"/>
        <v>19.9425</v>
      </c>
      <c r="H240" s="10">
        <f t="shared" si="24"/>
        <v>38.409254999999995</v>
      </c>
      <c r="I240" s="10">
        <f>SUM(H240*1.25)</f>
        <v>48.011568749999995</v>
      </c>
      <c r="J240" s="10">
        <f>SUM(H240*1.1)</f>
        <v>42.2501805</v>
      </c>
    </row>
    <row r="241" spans="1:10" ht="42.75" customHeight="1">
      <c r="A241" s="9" t="s">
        <v>1451</v>
      </c>
      <c r="B241" s="32" t="s">
        <v>1450</v>
      </c>
      <c r="C241" s="9" t="s">
        <v>1452</v>
      </c>
      <c r="D241" s="14" t="s">
        <v>222</v>
      </c>
      <c r="E241" s="20">
        <v>79.77</v>
      </c>
      <c r="F241" s="20" t="s">
        <v>1453</v>
      </c>
      <c r="G241" s="10">
        <f t="shared" si="23"/>
        <v>39.885</v>
      </c>
      <c r="H241" s="10">
        <f t="shared" si="24"/>
        <v>76.81850999999999</v>
      </c>
      <c r="I241" s="10">
        <f aca="true" t="shared" si="25" ref="I241:I247">SUM(H241*1.25)</f>
        <v>96.02313749999999</v>
      </c>
      <c r="J241" s="10">
        <f aca="true" t="shared" si="26" ref="J241:J247">SUM(H241*1.1)</f>
        <v>84.500361</v>
      </c>
    </row>
    <row r="242" spans="1:10" ht="23.25" customHeight="1">
      <c r="A242" s="9" t="s">
        <v>1454</v>
      </c>
      <c r="B242" s="32" t="s">
        <v>1455</v>
      </c>
      <c r="C242" s="9" t="s">
        <v>1456</v>
      </c>
      <c r="D242" s="14" t="s">
        <v>221</v>
      </c>
      <c r="E242" s="20">
        <v>89.34</v>
      </c>
      <c r="F242" s="20" t="s">
        <v>1457</v>
      </c>
      <c r="G242" s="10">
        <f t="shared" si="23"/>
        <v>192.97440000000003</v>
      </c>
      <c r="H242" s="10">
        <f t="shared" si="24"/>
        <v>371.66869440000005</v>
      </c>
      <c r="I242" s="10">
        <f t="shared" si="25"/>
        <v>464.58586800000006</v>
      </c>
      <c r="J242" s="10">
        <f t="shared" si="26"/>
        <v>408.8355638400001</v>
      </c>
    </row>
    <row r="243" spans="1:10" ht="43.5" customHeight="1">
      <c r="A243" s="7" t="s">
        <v>1292</v>
      </c>
      <c r="B243" s="7" t="s">
        <v>1509</v>
      </c>
      <c r="C243" s="33" t="s">
        <v>373</v>
      </c>
      <c r="D243" s="33" t="s">
        <v>366</v>
      </c>
      <c r="E243" s="33" t="s">
        <v>1293</v>
      </c>
      <c r="F243" s="34" t="s">
        <v>1294</v>
      </c>
      <c r="G243" s="33" t="s">
        <v>1510</v>
      </c>
      <c r="H243" s="33" t="s">
        <v>1295</v>
      </c>
      <c r="I243" s="33" t="s">
        <v>318</v>
      </c>
      <c r="J243" s="33" t="s">
        <v>453</v>
      </c>
    </row>
    <row r="244" spans="1:10" ht="24" customHeight="1">
      <c r="A244" s="9" t="s">
        <v>193</v>
      </c>
      <c r="B244" s="32" t="s">
        <v>194</v>
      </c>
      <c r="C244" s="9" t="s">
        <v>1456</v>
      </c>
      <c r="D244" s="14" t="s">
        <v>221</v>
      </c>
      <c r="E244" s="20">
        <v>89.34</v>
      </c>
      <c r="F244" s="20" t="s">
        <v>195</v>
      </c>
      <c r="G244" s="10">
        <f t="shared" si="23"/>
        <v>80.406</v>
      </c>
      <c r="H244" s="10">
        <f t="shared" si="24"/>
        <v>154.861956</v>
      </c>
      <c r="I244" s="10">
        <f t="shared" si="25"/>
        <v>193.57744499999998</v>
      </c>
      <c r="J244" s="10">
        <f t="shared" si="26"/>
        <v>170.3481516</v>
      </c>
    </row>
    <row r="245" spans="1:10" ht="21" customHeight="1">
      <c r="A245" s="9" t="s">
        <v>196</v>
      </c>
      <c r="B245" s="32" t="s">
        <v>197</v>
      </c>
      <c r="C245" s="9" t="s">
        <v>1452</v>
      </c>
      <c r="D245" s="14" t="s">
        <v>221</v>
      </c>
      <c r="E245" s="20">
        <v>89.34</v>
      </c>
      <c r="F245" s="20" t="s">
        <v>198</v>
      </c>
      <c r="G245" s="10">
        <f t="shared" si="23"/>
        <v>13.401</v>
      </c>
      <c r="H245" s="10">
        <f t="shared" si="24"/>
        <v>25.810326</v>
      </c>
      <c r="I245" s="10">
        <f t="shared" si="25"/>
        <v>32.2629075</v>
      </c>
      <c r="J245" s="10">
        <f t="shared" si="26"/>
        <v>28.391358600000004</v>
      </c>
    </row>
    <row r="246" spans="1:10" ht="36" customHeight="1">
      <c r="A246" s="9" t="s">
        <v>58</v>
      </c>
      <c r="B246" s="32" t="s">
        <v>59</v>
      </c>
      <c r="C246" s="9" t="s">
        <v>1299</v>
      </c>
      <c r="D246" s="14" t="s">
        <v>1300</v>
      </c>
      <c r="E246" s="20">
        <v>111.04</v>
      </c>
      <c r="F246" s="20" t="s">
        <v>60</v>
      </c>
      <c r="G246" s="10">
        <f t="shared" si="23"/>
        <v>277.6</v>
      </c>
      <c r="H246" s="10">
        <f>SUM(G246*2.366)</f>
        <v>656.8016000000001</v>
      </c>
      <c r="I246" s="10">
        <f t="shared" si="25"/>
        <v>821.0020000000002</v>
      </c>
      <c r="J246" s="10">
        <f t="shared" si="26"/>
        <v>722.4817600000002</v>
      </c>
    </row>
    <row r="247" spans="1:10" ht="39" customHeight="1">
      <c r="A247" s="9" t="s">
        <v>61</v>
      </c>
      <c r="B247" s="32" t="s">
        <v>62</v>
      </c>
      <c r="C247" s="9" t="s">
        <v>1299</v>
      </c>
      <c r="D247" s="14" t="s">
        <v>1300</v>
      </c>
      <c r="E247" s="20">
        <v>111.04</v>
      </c>
      <c r="F247" s="20" t="s">
        <v>63</v>
      </c>
      <c r="G247" s="10">
        <f t="shared" si="23"/>
        <v>1110.4</v>
      </c>
      <c r="H247" s="10">
        <f>SUM(G247*2.366)</f>
        <v>2627.2064000000005</v>
      </c>
      <c r="I247" s="10">
        <f t="shared" si="25"/>
        <v>3284.0080000000007</v>
      </c>
      <c r="J247" s="10">
        <f t="shared" si="26"/>
        <v>2889.927040000001</v>
      </c>
    </row>
    <row r="248" spans="1:10" ht="51" customHeight="1">
      <c r="A248" s="86" t="s">
        <v>416</v>
      </c>
      <c r="B248" s="86"/>
      <c r="C248" s="86"/>
      <c r="D248" s="86"/>
      <c r="E248" s="86"/>
      <c r="F248" s="86"/>
      <c r="G248" s="86"/>
      <c r="H248" s="86"/>
      <c r="I248" s="86"/>
      <c r="J248" s="86"/>
    </row>
    <row r="249" spans="1:10" ht="42.75">
      <c r="A249" s="7" t="s">
        <v>1292</v>
      </c>
      <c r="B249" s="7" t="s">
        <v>1509</v>
      </c>
      <c r="C249" s="33" t="s">
        <v>373</v>
      </c>
      <c r="D249" s="33" t="s">
        <v>366</v>
      </c>
      <c r="E249" s="33" t="s">
        <v>1293</v>
      </c>
      <c r="F249" s="34" t="s">
        <v>1294</v>
      </c>
      <c r="G249" s="33" t="s">
        <v>1510</v>
      </c>
      <c r="H249" s="33" t="s">
        <v>1295</v>
      </c>
      <c r="I249" s="33" t="s">
        <v>318</v>
      </c>
      <c r="J249" s="33" t="s">
        <v>453</v>
      </c>
    </row>
    <row r="250" spans="1:10" ht="28.5" customHeight="1">
      <c r="A250" s="9" t="s">
        <v>66</v>
      </c>
      <c r="B250" s="49" t="s">
        <v>67</v>
      </c>
      <c r="C250" s="9" t="s">
        <v>68</v>
      </c>
      <c r="D250" s="14" t="s">
        <v>221</v>
      </c>
      <c r="E250" s="20">
        <v>89.34</v>
      </c>
      <c r="F250" s="14" t="s">
        <v>69</v>
      </c>
      <c r="G250" s="10">
        <f>SUM(E250*F250)</f>
        <v>128.6496</v>
      </c>
      <c r="H250" s="10">
        <f>SUM(G250*2.366)</f>
        <v>304.3849536</v>
      </c>
      <c r="I250" s="10">
        <f>SUM(H250*1.25)</f>
        <v>380.481192</v>
      </c>
      <c r="J250" s="10">
        <f>SUM(H250*1.1)</f>
        <v>334.82344896000006</v>
      </c>
    </row>
    <row r="251" spans="1:10" ht="20.25" customHeight="1">
      <c r="A251" s="74" t="s">
        <v>70</v>
      </c>
      <c r="B251" s="71" t="s">
        <v>71</v>
      </c>
      <c r="C251" s="74" t="s">
        <v>68</v>
      </c>
      <c r="D251" s="14" t="s">
        <v>620</v>
      </c>
      <c r="E251" s="14" t="s">
        <v>622</v>
      </c>
      <c r="F251" s="20">
        <v>2.6</v>
      </c>
      <c r="G251" s="10">
        <f>SUM(E251*F251)</f>
        <v>232.28400000000002</v>
      </c>
      <c r="H251" s="10">
        <f>SUM(G251*2.366)</f>
        <v>549.5839440000001</v>
      </c>
      <c r="I251" s="73">
        <f>SUM(H251+H252)*1.25</f>
        <v>1457.3909350000004</v>
      </c>
      <c r="J251" s="73"/>
    </row>
    <row r="252" spans="1:10" ht="19.5" customHeight="1">
      <c r="A252" s="74"/>
      <c r="B252" s="71"/>
      <c r="C252" s="74"/>
      <c r="D252" s="14" t="s">
        <v>621</v>
      </c>
      <c r="E252" s="14" t="s">
        <v>623</v>
      </c>
      <c r="F252" s="20">
        <v>2.6</v>
      </c>
      <c r="G252" s="10">
        <f>SUM(E252*F252)</f>
        <v>260.494</v>
      </c>
      <c r="H252" s="10">
        <f>SUM(G252*2.366)</f>
        <v>616.3288040000001</v>
      </c>
      <c r="I252" s="73"/>
      <c r="J252" s="73"/>
    </row>
    <row r="253" spans="1:10" ht="54.75" customHeight="1">
      <c r="A253" s="86" t="s">
        <v>417</v>
      </c>
      <c r="B253" s="86"/>
      <c r="C253" s="86"/>
      <c r="D253" s="86"/>
      <c r="E253" s="86"/>
      <c r="F253" s="86"/>
      <c r="G253" s="86"/>
      <c r="H253" s="86"/>
      <c r="I253" s="86"/>
      <c r="J253" s="86"/>
    </row>
    <row r="254" spans="1:10" ht="42.75">
      <c r="A254" s="7" t="s">
        <v>1292</v>
      </c>
      <c r="B254" s="7" t="s">
        <v>1509</v>
      </c>
      <c r="C254" s="33" t="s">
        <v>373</v>
      </c>
      <c r="D254" s="33" t="s">
        <v>366</v>
      </c>
      <c r="E254" s="33" t="s">
        <v>1293</v>
      </c>
      <c r="F254" s="34" t="s">
        <v>1294</v>
      </c>
      <c r="G254" s="33" t="s">
        <v>1510</v>
      </c>
      <c r="H254" s="33" t="s">
        <v>1295</v>
      </c>
      <c r="I254" s="33" t="s">
        <v>318</v>
      </c>
      <c r="J254" s="33" t="s">
        <v>453</v>
      </c>
    </row>
    <row r="255" spans="1:10" ht="30">
      <c r="A255" s="9" t="s">
        <v>18</v>
      </c>
      <c r="B255" s="16" t="s">
        <v>75</v>
      </c>
      <c r="C255" s="9" t="s">
        <v>76</v>
      </c>
      <c r="D255" s="14" t="s">
        <v>221</v>
      </c>
      <c r="E255" s="20" t="s">
        <v>624</v>
      </c>
      <c r="F255" s="20" t="s">
        <v>77</v>
      </c>
      <c r="G255" s="10">
        <f>SUM(E255*F255)</f>
        <v>259.173</v>
      </c>
      <c r="H255" s="10">
        <f>SUM(G255*2.366)</f>
        <v>613.2033180000001</v>
      </c>
      <c r="I255" s="10">
        <f>SUM(H255*1.25)</f>
        <v>766.5041475</v>
      </c>
      <c r="J255" s="10">
        <f>SUM(H255*1.1)</f>
        <v>674.5236498000002</v>
      </c>
    </row>
    <row r="256" spans="1:10" ht="21" customHeight="1">
      <c r="A256" s="74" t="s">
        <v>78</v>
      </c>
      <c r="B256" s="71" t="s">
        <v>79</v>
      </c>
      <c r="C256" s="84" t="s">
        <v>81</v>
      </c>
      <c r="D256" s="14" t="s">
        <v>625</v>
      </c>
      <c r="E256" s="20" t="s">
        <v>624</v>
      </c>
      <c r="F256" s="20">
        <v>2.5</v>
      </c>
      <c r="G256" s="20">
        <f aca="true" t="shared" si="27" ref="G256:G298">SUM(E256*F256)</f>
        <v>223.425</v>
      </c>
      <c r="H256" s="20">
        <f aca="true" t="shared" si="28" ref="H256:H267">SUM(G256*2.366)</f>
        <v>528.62355</v>
      </c>
      <c r="I256" s="73">
        <f>SUM(H256+H257)*1.25</f>
        <v>1401.5592500000002</v>
      </c>
      <c r="J256" s="73">
        <f>SUM(H256+H257)*1.1</f>
        <v>1233.3721400000004</v>
      </c>
    </row>
    <row r="257" spans="1:10" ht="23.25" customHeight="1">
      <c r="A257" s="74"/>
      <c r="B257" s="71"/>
      <c r="C257" s="84"/>
      <c r="D257" s="14" t="s">
        <v>626</v>
      </c>
      <c r="E257" s="20" t="s">
        <v>623</v>
      </c>
      <c r="F257" s="20">
        <v>2.5</v>
      </c>
      <c r="G257" s="20">
        <f t="shared" si="27"/>
        <v>250.475</v>
      </c>
      <c r="H257" s="20">
        <f t="shared" si="28"/>
        <v>592.6238500000001</v>
      </c>
      <c r="I257" s="73"/>
      <c r="J257" s="73"/>
    </row>
    <row r="258" spans="1:10" ht="36" customHeight="1">
      <c r="A258" s="74" t="s">
        <v>82</v>
      </c>
      <c r="B258" s="71" t="s">
        <v>83</v>
      </c>
      <c r="C258" s="84" t="s">
        <v>81</v>
      </c>
      <c r="D258" s="14" t="s">
        <v>627</v>
      </c>
      <c r="E258" s="20" t="s">
        <v>623</v>
      </c>
      <c r="F258" s="20">
        <v>3.5</v>
      </c>
      <c r="G258" s="20">
        <f t="shared" si="27"/>
        <v>350.66499999999996</v>
      </c>
      <c r="H258" s="20">
        <f t="shared" si="28"/>
        <v>829.6733899999999</v>
      </c>
      <c r="I258" s="73">
        <f>SUM(H258+H259)*1.25</f>
        <v>2186.4945375</v>
      </c>
      <c r="J258" s="73">
        <f>SUM(H258+H259)*1.1</f>
        <v>1924.1151930000003</v>
      </c>
    </row>
    <row r="259" spans="1:10" ht="38.25" customHeight="1">
      <c r="A259" s="74"/>
      <c r="B259" s="71"/>
      <c r="C259" s="84"/>
      <c r="D259" s="14" t="s">
        <v>628</v>
      </c>
      <c r="E259" s="20">
        <v>111.04</v>
      </c>
      <c r="F259" s="20">
        <v>3.5</v>
      </c>
      <c r="G259" s="20">
        <f t="shared" si="27"/>
        <v>388.64000000000004</v>
      </c>
      <c r="H259" s="20">
        <f t="shared" si="28"/>
        <v>919.5222400000001</v>
      </c>
      <c r="I259" s="73"/>
      <c r="J259" s="73"/>
    </row>
    <row r="260" spans="1:10" ht="20.25" customHeight="1">
      <c r="A260" s="74" t="s">
        <v>84</v>
      </c>
      <c r="B260" s="71" t="s">
        <v>85</v>
      </c>
      <c r="C260" s="84" t="s">
        <v>86</v>
      </c>
      <c r="D260" s="14" t="s">
        <v>625</v>
      </c>
      <c r="E260" s="20">
        <v>89.37</v>
      </c>
      <c r="F260" s="20">
        <v>3</v>
      </c>
      <c r="G260" s="10">
        <f t="shared" si="27"/>
        <v>268.11</v>
      </c>
      <c r="H260" s="20">
        <f t="shared" si="28"/>
        <v>634.3482600000001</v>
      </c>
      <c r="I260" s="73">
        <f>SUM(H260+H261)*1.25</f>
        <v>1681.8711000000003</v>
      </c>
      <c r="J260" s="73">
        <f>SUM(H260+H261)*1.1</f>
        <v>1480.0465680000002</v>
      </c>
    </row>
    <row r="261" spans="1:10" ht="19.5" customHeight="1">
      <c r="A261" s="74"/>
      <c r="B261" s="71"/>
      <c r="C261" s="84"/>
      <c r="D261" s="14" t="s">
        <v>626</v>
      </c>
      <c r="E261" s="20">
        <v>100.19</v>
      </c>
      <c r="F261" s="20">
        <v>3</v>
      </c>
      <c r="G261" s="10">
        <f t="shared" si="27"/>
        <v>300.57</v>
      </c>
      <c r="H261" s="20">
        <f t="shared" si="28"/>
        <v>711.14862</v>
      </c>
      <c r="I261" s="73"/>
      <c r="J261" s="73"/>
    </row>
    <row r="262" spans="1:10" ht="18" customHeight="1">
      <c r="A262" s="74" t="s">
        <v>272</v>
      </c>
      <c r="B262" s="71" t="s">
        <v>87</v>
      </c>
      <c r="C262" s="84" t="s">
        <v>86</v>
      </c>
      <c r="D262" s="14" t="s">
        <v>620</v>
      </c>
      <c r="E262" s="20">
        <v>89.37</v>
      </c>
      <c r="F262" s="20">
        <v>4</v>
      </c>
      <c r="G262" s="10">
        <f t="shared" si="27"/>
        <v>357.48</v>
      </c>
      <c r="H262" s="20">
        <f t="shared" si="28"/>
        <v>845.7976800000001</v>
      </c>
      <c r="I262" s="73">
        <f>SUM(H262+H263)*1.25</f>
        <v>2242.4948</v>
      </c>
      <c r="J262" s="73">
        <f>SUM(H262+H263)*1.1</f>
        <v>1973.3954240000003</v>
      </c>
    </row>
    <row r="263" spans="1:10" ht="19.5" customHeight="1">
      <c r="A263" s="74"/>
      <c r="B263" s="71"/>
      <c r="C263" s="84"/>
      <c r="D263" s="14" t="s">
        <v>626</v>
      </c>
      <c r="E263" s="20">
        <v>100.19</v>
      </c>
      <c r="F263" s="20">
        <v>4</v>
      </c>
      <c r="G263" s="10">
        <f t="shared" si="27"/>
        <v>400.76</v>
      </c>
      <c r="H263" s="20">
        <f t="shared" si="28"/>
        <v>948.19816</v>
      </c>
      <c r="I263" s="73"/>
      <c r="J263" s="73"/>
    </row>
    <row r="264" spans="1:10" ht="44.25" customHeight="1">
      <c r="A264" s="7" t="s">
        <v>1292</v>
      </c>
      <c r="B264" s="7" t="s">
        <v>1509</v>
      </c>
      <c r="C264" s="33" t="s">
        <v>373</v>
      </c>
      <c r="D264" s="33" t="s">
        <v>366</v>
      </c>
      <c r="E264" s="33" t="s">
        <v>1293</v>
      </c>
      <c r="F264" s="34" t="s">
        <v>1294</v>
      </c>
      <c r="G264" s="33" t="s">
        <v>1510</v>
      </c>
      <c r="H264" s="33" t="s">
        <v>1295</v>
      </c>
      <c r="I264" s="33" t="s">
        <v>318</v>
      </c>
      <c r="J264" s="33" t="s">
        <v>453</v>
      </c>
    </row>
    <row r="265" spans="1:10" ht="31.5" customHeight="1">
      <c r="A265" s="9" t="s">
        <v>88</v>
      </c>
      <c r="B265" s="16" t="s">
        <v>89</v>
      </c>
      <c r="C265" s="14" t="s">
        <v>90</v>
      </c>
      <c r="D265" s="14" t="s">
        <v>221</v>
      </c>
      <c r="E265" s="20">
        <v>89.37</v>
      </c>
      <c r="F265" s="20" t="s">
        <v>60</v>
      </c>
      <c r="G265" s="10">
        <f t="shared" si="27"/>
        <v>223.425</v>
      </c>
      <c r="H265" s="10">
        <f t="shared" si="28"/>
        <v>528.62355</v>
      </c>
      <c r="I265" s="10">
        <f>SUM(H265*1.25)</f>
        <v>660.7794375000001</v>
      </c>
      <c r="J265" s="10">
        <f>SUM(H265*1.1)</f>
        <v>581.4859050000001</v>
      </c>
    </row>
    <row r="266" spans="1:10" ht="33" customHeight="1">
      <c r="A266" s="74" t="s">
        <v>91</v>
      </c>
      <c r="B266" s="16" t="s">
        <v>480</v>
      </c>
      <c r="C266" s="84" t="s">
        <v>92</v>
      </c>
      <c r="D266" s="14" t="s">
        <v>221</v>
      </c>
      <c r="E266" s="20">
        <v>89.37</v>
      </c>
      <c r="F266" s="20" t="s">
        <v>614</v>
      </c>
      <c r="G266" s="10">
        <f t="shared" si="27"/>
        <v>22.3425</v>
      </c>
      <c r="H266" s="10">
        <f t="shared" si="28"/>
        <v>52.86235500000001</v>
      </c>
      <c r="I266" s="10">
        <f>SUM(H266*1.25)</f>
        <v>66.07794375</v>
      </c>
      <c r="J266" s="10">
        <f>SUM(H266*1.1)</f>
        <v>58.14859050000001</v>
      </c>
    </row>
    <row r="267" spans="1:10" ht="21" customHeight="1">
      <c r="A267" s="74"/>
      <c r="B267" s="16" t="s">
        <v>93</v>
      </c>
      <c r="C267" s="84"/>
      <c r="D267" s="14" t="s">
        <v>221</v>
      </c>
      <c r="E267" s="20">
        <v>89.37</v>
      </c>
      <c r="F267" s="20" t="s">
        <v>94</v>
      </c>
      <c r="G267" s="10">
        <f t="shared" si="27"/>
        <v>31.2795</v>
      </c>
      <c r="H267" s="10">
        <f t="shared" si="28"/>
        <v>74.007297</v>
      </c>
      <c r="I267" s="10">
        <f>SUM(H267*1.25)</f>
        <v>92.50912124999999</v>
      </c>
      <c r="J267" s="10">
        <f>SUM(H267*1.1)</f>
        <v>81.4080267</v>
      </c>
    </row>
    <row r="268" spans="1:10" ht="34.5" customHeight="1">
      <c r="A268" s="74"/>
      <c r="B268" s="16" t="s">
        <v>95</v>
      </c>
      <c r="C268" s="84"/>
      <c r="D268" s="84"/>
      <c r="E268" s="84"/>
      <c r="F268" s="84"/>
      <c r="G268" s="84"/>
      <c r="H268" s="84"/>
      <c r="I268" s="84"/>
      <c r="J268" s="84"/>
    </row>
    <row r="269" spans="1:10" ht="36.75" customHeight="1">
      <c r="A269" s="74" t="s">
        <v>98</v>
      </c>
      <c r="B269" s="71" t="s">
        <v>368</v>
      </c>
      <c r="C269" s="84" t="s">
        <v>96</v>
      </c>
      <c r="D269" s="14" t="s">
        <v>629</v>
      </c>
      <c r="E269" s="14">
        <v>98.64</v>
      </c>
      <c r="F269" s="14">
        <v>3.5</v>
      </c>
      <c r="G269" s="14">
        <f t="shared" si="27"/>
        <v>345.24</v>
      </c>
      <c r="H269" s="20">
        <f aca="true" t="shared" si="29" ref="H269:H298">SUM(G269*2.366)</f>
        <v>816.83784</v>
      </c>
      <c r="I269" s="73">
        <f>SUM(H269+H270)*1.25</f>
        <v>1945.8279750000002</v>
      </c>
      <c r="J269" s="73">
        <f>SUM(H269+H270)*1.1</f>
        <v>1712.3286180000005</v>
      </c>
    </row>
    <row r="270" spans="1:10" ht="30.75" customHeight="1">
      <c r="A270" s="74"/>
      <c r="B270" s="71"/>
      <c r="C270" s="84"/>
      <c r="D270" s="14" t="s">
        <v>1240</v>
      </c>
      <c r="E270" s="14">
        <v>89.34</v>
      </c>
      <c r="F270" s="14">
        <v>3.5</v>
      </c>
      <c r="G270" s="14">
        <f t="shared" si="27"/>
        <v>312.69</v>
      </c>
      <c r="H270" s="20">
        <f t="shared" si="29"/>
        <v>739.8245400000001</v>
      </c>
      <c r="I270" s="73"/>
      <c r="J270" s="73"/>
    </row>
    <row r="271" spans="1:10" ht="29.25" customHeight="1">
      <c r="A271" s="9" t="s">
        <v>99</v>
      </c>
      <c r="B271" s="49" t="s">
        <v>100</v>
      </c>
      <c r="C271" s="14" t="s">
        <v>96</v>
      </c>
      <c r="D271" s="14" t="s">
        <v>221</v>
      </c>
      <c r="E271" s="20">
        <v>89.34</v>
      </c>
      <c r="F271" s="20" t="s">
        <v>69</v>
      </c>
      <c r="G271" s="10">
        <f t="shared" si="27"/>
        <v>128.6496</v>
      </c>
      <c r="H271" s="10">
        <f t="shared" si="29"/>
        <v>304.3849536</v>
      </c>
      <c r="I271" s="10">
        <f>SUM(H271*1.25)</f>
        <v>380.481192</v>
      </c>
      <c r="J271" s="10">
        <f>SUM(H271*1.1)</f>
        <v>334.82344896000006</v>
      </c>
    </row>
    <row r="272" spans="1:10" ht="18" customHeight="1">
      <c r="A272" s="9" t="s">
        <v>101</v>
      </c>
      <c r="B272" s="49" t="s">
        <v>102</v>
      </c>
      <c r="C272" s="14" t="s">
        <v>103</v>
      </c>
      <c r="D272" s="14" t="s">
        <v>221</v>
      </c>
      <c r="E272" s="20">
        <v>89.34</v>
      </c>
      <c r="F272" s="20" t="s">
        <v>104</v>
      </c>
      <c r="G272" s="10">
        <f t="shared" si="27"/>
        <v>179.5734</v>
      </c>
      <c r="H272" s="10">
        <f t="shared" si="29"/>
        <v>424.8706644</v>
      </c>
      <c r="I272" s="10">
        <f>SUM(H272*1.25)</f>
        <v>531.0883305</v>
      </c>
      <c r="J272" s="10">
        <f>SUM(H272*1.1)</f>
        <v>467.35773084000004</v>
      </c>
    </row>
    <row r="273" spans="1:10" ht="18.75" customHeight="1">
      <c r="A273" s="74" t="s">
        <v>105</v>
      </c>
      <c r="B273" s="71" t="s">
        <v>106</v>
      </c>
      <c r="C273" s="84" t="s">
        <v>103</v>
      </c>
      <c r="D273" s="14" t="s">
        <v>1240</v>
      </c>
      <c r="E273" s="20">
        <v>89.34</v>
      </c>
      <c r="F273" s="20">
        <v>2.8</v>
      </c>
      <c r="G273" s="10">
        <f t="shared" si="27"/>
        <v>250.152</v>
      </c>
      <c r="H273" s="20">
        <f t="shared" si="29"/>
        <v>591.859632</v>
      </c>
      <c r="I273" s="73">
        <f>SUM(H273+H274)*1.25</f>
        <v>1569.49793</v>
      </c>
      <c r="J273" s="73">
        <f>SUM(H273+H274)*1.1</f>
        <v>1381.1581784</v>
      </c>
    </row>
    <row r="274" spans="1:10" ht="19.5" customHeight="1">
      <c r="A274" s="74"/>
      <c r="B274" s="71"/>
      <c r="C274" s="84"/>
      <c r="D274" s="14" t="s">
        <v>616</v>
      </c>
      <c r="E274" s="20">
        <v>100.19</v>
      </c>
      <c r="F274" s="20">
        <v>2.8</v>
      </c>
      <c r="G274" s="10">
        <f t="shared" si="27"/>
        <v>280.532</v>
      </c>
      <c r="H274" s="20">
        <f t="shared" si="29"/>
        <v>663.738712</v>
      </c>
      <c r="I274" s="73"/>
      <c r="J274" s="73"/>
    </row>
    <row r="275" spans="1:10" ht="15.75">
      <c r="A275" s="74" t="s">
        <v>111</v>
      </c>
      <c r="B275" s="71" t="s">
        <v>1264</v>
      </c>
      <c r="C275" s="84" t="s">
        <v>107</v>
      </c>
      <c r="D275" s="14" t="s">
        <v>221</v>
      </c>
      <c r="E275" s="20">
        <v>89.34</v>
      </c>
      <c r="F275" s="20" t="s">
        <v>112</v>
      </c>
      <c r="G275" s="10">
        <f t="shared" si="27"/>
        <v>580.71</v>
      </c>
      <c r="H275" s="20">
        <f t="shared" si="29"/>
        <v>1373.9598600000002</v>
      </c>
      <c r="I275" s="73">
        <f>SUM(H275+H276+H277)*1.25</f>
        <v>5956.759900000001</v>
      </c>
      <c r="J275" s="73">
        <f>SUM(H275+H276+H277)*1.1</f>
        <v>5241.948712000001</v>
      </c>
    </row>
    <row r="276" spans="1:10" ht="15.75">
      <c r="A276" s="74"/>
      <c r="B276" s="71"/>
      <c r="C276" s="84"/>
      <c r="D276" s="14" t="s">
        <v>108</v>
      </c>
      <c r="E276" s="20">
        <v>100.19</v>
      </c>
      <c r="F276" s="20" t="s">
        <v>110</v>
      </c>
      <c r="G276" s="10">
        <f t="shared" si="27"/>
        <v>861.6339999999999</v>
      </c>
      <c r="H276" s="20">
        <f t="shared" si="29"/>
        <v>2038.6260439999999</v>
      </c>
      <c r="I276" s="73"/>
      <c r="J276" s="73"/>
    </row>
    <row r="277" spans="1:10" ht="15.75">
      <c r="A277" s="74"/>
      <c r="B277" s="71"/>
      <c r="C277" s="84"/>
      <c r="D277" s="14" t="s">
        <v>109</v>
      </c>
      <c r="E277" s="20">
        <v>89.34</v>
      </c>
      <c r="F277" s="20" t="s">
        <v>64</v>
      </c>
      <c r="G277" s="10">
        <f t="shared" si="27"/>
        <v>571.7760000000001</v>
      </c>
      <c r="H277" s="20">
        <f t="shared" si="29"/>
        <v>1352.8220160000003</v>
      </c>
      <c r="I277" s="73"/>
      <c r="J277" s="73"/>
    </row>
    <row r="278" spans="1:10" ht="44.25" customHeight="1">
      <c r="A278" s="9" t="s">
        <v>113</v>
      </c>
      <c r="B278" s="16" t="s">
        <v>369</v>
      </c>
      <c r="C278" s="14" t="s">
        <v>76</v>
      </c>
      <c r="D278" s="14" t="s">
        <v>221</v>
      </c>
      <c r="E278" s="20">
        <v>89.34</v>
      </c>
      <c r="F278" s="20" t="s">
        <v>114</v>
      </c>
      <c r="G278" s="10">
        <f t="shared" si="27"/>
        <v>321.624</v>
      </c>
      <c r="H278" s="10">
        <f t="shared" si="29"/>
        <v>760.962384</v>
      </c>
      <c r="I278" s="10">
        <f>SUM(H278*1.25)</f>
        <v>951.20298</v>
      </c>
      <c r="J278" s="10">
        <f>SUM(H278*1.1)</f>
        <v>837.0586224000001</v>
      </c>
    </row>
    <row r="279" spans="1:10" ht="21" customHeight="1">
      <c r="A279" s="74" t="s">
        <v>115</v>
      </c>
      <c r="B279" s="71" t="s">
        <v>116</v>
      </c>
      <c r="C279" s="84" t="s">
        <v>80</v>
      </c>
      <c r="D279" s="14" t="s">
        <v>119</v>
      </c>
      <c r="E279" s="20">
        <v>89.34</v>
      </c>
      <c r="F279" s="20" t="s">
        <v>1108</v>
      </c>
      <c r="G279" s="10">
        <f t="shared" si="27"/>
        <v>268.02</v>
      </c>
      <c r="H279" s="10">
        <f t="shared" si="29"/>
        <v>634.13532</v>
      </c>
      <c r="I279" s="73">
        <f>SUM(H279+H280)*1.25</f>
        <v>1681.604925</v>
      </c>
      <c r="J279" s="73">
        <f>SUM(H279+H280)*1.1</f>
        <v>1479.8123340000002</v>
      </c>
    </row>
    <row r="280" spans="1:10" ht="18.75" customHeight="1">
      <c r="A280" s="74"/>
      <c r="B280" s="71"/>
      <c r="C280" s="84"/>
      <c r="D280" s="14" t="s">
        <v>108</v>
      </c>
      <c r="E280" s="20">
        <v>100.19</v>
      </c>
      <c r="F280" s="20" t="s">
        <v>1108</v>
      </c>
      <c r="G280" s="10">
        <f t="shared" si="27"/>
        <v>300.57</v>
      </c>
      <c r="H280" s="10">
        <f t="shared" si="29"/>
        <v>711.14862</v>
      </c>
      <c r="I280" s="73"/>
      <c r="J280" s="73"/>
    </row>
    <row r="281" spans="1:10" ht="30">
      <c r="A281" s="9" t="s">
        <v>117</v>
      </c>
      <c r="B281" s="16" t="s">
        <v>118</v>
      </c>
      <c r="C281" s="14" t="s">
        <v>80</v>
      </c>
      <c r="D281" s="14" t="s">
        <v>108</v>
      </c>
      <c r="E281" s="20">
        <v>100.19</v>
      </c>
      <c r="F281" s="20" t="s">
        <v>120</v>
      </c>
      <c r="G281" s="10">
        <f t="shared" si="27"/>
        <v>150.285</v>
      </c>
      <c r="H281" s="10">
        <f t="shared" si="29"/>
        <v>355.57431</v>
      </c>
      <c r="I281" s="10">
        <f>SUM(H281*1.25)</f>
        <v>444.4678875</v>
      </c>
      <c r="J281" s="10">
        <f>SUM(H281*1.1)</f>
        <v>391.13174100000003</v>
      </c>
    </row>
    <row r="282" spans="1:10" ht="44.25" customHeight="1">
      <c r="A282" s="74" t="s">
        <v>121</v>
      </c>
      <c r="B282" s="71" t="s">
        <v>122</v>
      </c>
      <c r="C282" s="84" t="s">
        <v>90</v>
      </c>
      <c r="D282" s="14" t="s">
        <v>123</v>
      </c>
      <c r="E282" s="14">
        <v>100.19</v>
      </c>
      <c r="F282" s="14" t="s">
        <v>1123</v>
      </c>
      <c r="G282" s="14">
        <f t="shared" si="27"/>
        <v>150.285</v>
      </c>
      <c r="H282" s="14">
        <f t="shared" si="29"/>
        <v>355.57431</v>
      </c>
      <c r="I282" s="73">
        <f>SUM(H282+H283)*1.25</f>
        <v>840.8024625</v>
      </c>
      <c r="J282" s="73">
        <f>SUM(H282+H283)*1.1</f>
        <v>739.9061670000001</v>
      </c>
    </row>
    <row r="283" spans="1:10" ht="24.75" customHeight="1">
      <c r="A283" s="74"/>
      <c r="B283" s="71"/>
      <c r="C283" s="84"/>
      <c r="D283" s="14" t="s">
        <v>221</v>
      </c>
      <c r="E283" s="14">
        <v>89.34</v>
      </c>
      <c r="F283" s="14" t="s">
        <v>1123</v>
      </c>
      <c r="G283" s="14">
        <f t="shared" si="27"/>
        <v>134.01</v>
      </c>
      <c r="H283" s="14">
        <f t="shared" si="29"/>
        <v>317.06766</v>
      </c>
      <c r="I283" s="73"/>
      <c r="J283" s="73"/>
    </row>
    <row r="284" spans="1:10" ht="20.25" customHeight="1">
      <c r="A284" s="74" t="s">
        <v>124</v>
      </c>
      <c r="B284" s="71" t="s">
        <v>1309</v>
      </c>
      <c r="C284" s="84" t="s">
        <v>86</v>
      </c>
      <c r="D284" s="14" t="s">
        <v>221</v>
      </c>
      <c r="E284" s="20">
        <v>89.34</v>
      </c>
      <c r="F284" s="20" t="s">
        <v>1118</v>
      </c>
      <c r="G284" s="10">
        <f t="shared" si="27"/>
        <v>357.36</v>
      </c>
      <c r="H284" s="10">
        <f t="shared" si="29"/>
        <v>845.51376</v>
      </c>
      <c r="I284" s="73">
        <f>SUM(H284+H285)*1.25</f>
        <v>2242.1399</v>
      </c>
      <c r="J284" s="73">
        <f>SUM(H284+H285)*1.1</f>
        <v>1973.0831120000005</v>
      </c>
    </row>
    <row r="285" spans="1:10" ht="21" customHeight="1">
      <c r="A285" s="74"/>
      <c r="B285" s="71"/>
      <c r="C285" s="84"/>
      <c r="D285" s="14" t="s">
        <v>108</v>
      </c>
      <c r="E285" s="20">
        <v>100.19</v>
      </c>
      <c r="F285" s="20" t="s">
        <v>1118</v>
      </c>
      <c r="G285" s="10">
        <f t="shared" si="27"/>
        <v>400.76</v>
      </c>
      <c r="H285" s="10">
        <f t="shared" si="29"/>
        <v>948.19816</v>
      </c>
      <c r="I285" s="73"/>
      <c r="J285" s="73"/>
    </row>
    <row r="286" spans="1:10" ht="24" customHeight="1">
      <c r="A286" s="9" t="s">
        <v>1310</v>
      </c>
      <c r="B286" s="16" t="s">
        <v>974</v>
      </c>
      <c r="C286" s="14" t="s">
        <v>448</v>
      </c>
      <c r="D286" s="14" t="s">
        <v>221</v>
      </c>
      <c r="E286" s="20">
        <v>89.34</v>
      </c>
      <c r="F286" s="20" t="s">
        <v>1311</v>
      </c>
      <c r="G286" s="10">
        <f t="shared" si="27"/>
        <v>384.162</v>
      </c>
      <c r="H286" s="10">
        <f t="shared" si="29"/>
        <v>908.927292</v>
      </c>
      <c r="I286" s="10">
        <f>SUM(H286*1.25)</f>
        <v>1136.159115</v>
      </c>
      <c r="J286" s="10">
        <f>SUM(H286*1.1)</f>
        <v>999.8200212</v>
      </c>
    </row>
    <row r="287" spans="1:10" ht="23.25" customHeight="1">
      <c r="A287" s="9"/>
      <c r="B287" s="16" t="s">
        <v>1312</v>
      </c>
      <c r="C287" s="14" t="s">
        <v>76</v>
      </c>
      <c r="D287" s="14" t="s">
        <v>221</v>
      </c>
      <c r="E287" s="20">
        <v>89.34</v>
      </c>
      <c r="F287" s="20" t="s">
        <v>1313</v>
      </c>
      <c r="G287" s="10">
        <f t="shared" si="27"/>
        <v>89.34</v>
      </c>
      <c r="H287" s="10">
        <f t="shared" si="29"/>
        <v>211.37844</v>
      </c>
      <c r="I287" s="10">
        <f>SUM(H287*1.25)</f>
        <v>264.22305</v>
      </c>
      <c r="J287" s="10">
        <f>SUM(H287*1.1)</f>
        <v>232.51628400000004</v>
      </c>
    </row>
    <row r="288" spans="1:10" ht="40.5" customHeight="1">
      <c r="A288" s="7" t="s">
        <v>1292</v>
      </c>
      <c r="B288" s="7" t="s">
        <v>1509</v>
      </c>
      <c r="C288" s="33" t="s">
        <v>373</v>
      </c>
      <c r="D288" s="33" t="s">
        <v>366</v>
      </c>
      <c r="E288" s="33" t="s">
        <v>1293</v>
      </c>
      <c r="F288" s="34" t="s">
        <v>1294</v>
      </c>
      <c r="G288" s="33" t="s">
        <v>1510</v>
      </c>
      <c r="H288" s="33" t="s">
        <v>1295</v>
      </c>
      <c r="I288" s="33" t="s">
        <v>318</v>
      </c>
      <c r="J288" s="33" t="s">
        <v>453</v>
      </c>
    </row>
    <row r="289" spans="1:10" ht="18.75" customHeight="1">
      <c r="A289" s="89" t="s">
        <v>1314</v>
      </c>
      <c r="B289" s="71" t="s">
        <v>1315</v>
      </c>
      <c r="C289" s="84" t="s">
        <v>76</v>
      </c>
      <c r="D289" s="14" t="s">
        <v>1316</v>
      </c>
      <c r="E289" s="20">
        <v>98.64</v>
      </c>
      <c r="F289" s="20" t="s">
        <v>1313</v>
      </c>
      <c r="G289" s="10">
        <f t="shared" si="27"/>
        <v>98.64</v>
      </c>
      <c r="H289" s="14">
        <f t="shared" si="29"/>
        <v>233.38224000000002</v>
      </c>
      <c r="I289" s="73">
        <f>SUM(H289+H290)*1.25</f>
        <v>555.9508500000001</v>
      </c>
      <c r="J289" s="73">
        <f>SUM(H289+H290)*1.1</f>
        <v>489.2367480000001</v>
      </c>
    </row>
    <row r="290" spans="1:10" ht="15" customHeight="1">
      <c r="A290" s="89"/>
      <c r="B290" s="71"/>
      <c r="C290" s="84"/>
      <c r="D290" s="14" t="s">
        <v>221</v>
      </c>
      <c r="E290" s="20">
        <v>89.34</v>
      </c>
      <c r="F290" s="20" t="s">
        <v>1313</v>
      </c>
      <c r="G290" s="10">
        <f t="shared" si="27"/>
        <v>89.34</v>
      </c>
      <c r="H290" s="14">
        <f t="shared" si="29"/>
        <v>211.37844</v>
      </c>
      <c r="I290" s="73"/>
      <c r="J290" s="73"/>
    </row>
    <row r="291" spans="1:10" ht="25.5" customHeight="1">
      <c r="A291" s="8" t="s">
        <v>1317</v>
      </c>
      <c r="B291" s="16" t="s">
        <v>1318</v>
      </c>
      <c r="C291" s="14" t="s">
        <v>76</v>
      </c>
      <c r="D291" s="14" t="s">
        <v>221</v>
      </c>
      <c r="E291" s="20">
        <v>89.34</v>
      </c>
      <c r="F291" s="20" t="s">
        <v>1319</v>
      </c>
      <c r="G291" s="10">
        <f t="shared" si="27"/>
        <v>85.7664</v>
      </c>
      <c r="H291" s="10">
        <f t="shared" si="29"/>
        <v>202.9233024</v>
      </c>
      <c r="I291" s="10">
        <f>SUM(H291*1.25)</f>
        <v>253.65412800000001</v>
      </c>
      <c r="J291" s="10">
        <f>SUM(H291*1.1)</f>
        <v>223.21563264000002</v>
      </c>
    </row>
    <row r="292" spans="1:10" ht="25.5" customHeight="1">
      <c r="A292" s="8" t="s">
        <v>1320</v>
      </c>
      <c r="B292" s="16" t="s">
        <v>1355</v>
      </c>
      <c r="C292" s="14" t="s">
        <v>103</v>
      </c>
      <c r="D292" s="14" t="s">
        <v>221</v>
      </c>
      <c r="E292" s="20">
        <v>89.34</v>
      </c>
      <c r="F292" s="20" t="s">
        <v>497</v>
      </c>
      <c r="G292" s="10">
        <f>SUM(E292*F292)</f>
        <v>107.208</v>
      </c>
      <c r="H292" s="10">
        <f>SUM(G292*2.366)</f>
        <v>253.65412800000001</v>
      </c>
      <c r="I292" s="10">
        <f>SUM(H292*1.25)</f>
        <v>317.06766000000005</v>
      </c>
      <c r="J292" s="10">
        <f>SUM(H292*1.1)</f>
        <v>279.0195408</v>
      </c>
    </row>
    <row r="293" spans="1:10" ht="26.25" customHeight="1">
      <c r="A293" s="8" t="s">
        <v>1321</v>
      </c>
      <c r="B293" s="16" t="s">
        <v>1322</v>
      </c>
      <c r="C293" s="14" t="s">
        <v>90</v>
      </c>
      <c r="D293" s="14" t="s">
        <v>221</v>
      </c>
      <c r="E293" s="20">
        <v>89.34</v>
      </c>
      <c r="F293" s="20" t="s">
        <v>1313</v>
      </c>
      <c r="G293" s="10">
        <f t="shared" si="27"/>
        <v>89.34</v>
      </c>
      <c r="H293" s="10">
        <f t="shared" si="29"/>
        <v>211.37844</v>
      </c>
      <c r="I293" s="10">
        <f aca="true" t="shared" si="30" ref="I293:I298">SUM(H293*1.25)</f>
        <v>264.22305</v>
      </c>
      <c r="J293" s="10">
        <f aca="true" t="shared" si="31" ref="J293:J298">SUM(H293*1.1)</f>
        <v>232.51628400000004</v>
      </c>
    </row>
    <row r="294" spans="1:10" ht="23.25" customHeight="1">
      <c r="A294" s="8" t="s">
        <v>1323</v>
      </c>
      <c r="B294" s="16" t="s">
        <v>1324</v>
      </c>
      <c r="C294" s="14" t="s">
        <v>86</v>
      </c>
      <c r="D294" s="14" t="s">
        <v>221</v>
      </c>
      <c r="E294" s="20">
        <v>89.34</v>
      </c>
      <c r="F294" s="20" t="s">
        <v>1325</v>
      </c>
      <c r="G294" s="10">
        <f t="shared" si="27"/>
        <v>250.152</v>
      </c>
      <c r="H294" s="10">
        <f t="shared" si="29"/>
        <v>591.859632</v>
      </c>
      <c r="I294" s="10">
        <f t="shared" si="30"/>
        <v>739.8245400000001</v>
      </c>
      <c r="J294" s="10">
        <f t="shared" si="31"/>
        <v>651.0455952000001</v>
      </c>
    </row>
    <row r="295" spans="1:10" ht="18" customHeight="1">
      <c r="A295" s="8" t="s">
        <v>1326</v>
      </c>
      <c r="B295" s="16" t="s">
        <v>1327</v>
      </c>
      <c r="C295" s="14" t="s">
        <v>870</v>
      </c>
      <c r="D295" s="14" t="s">
        <v>221</v>
      </c>
      <c r="E295" s="20">
        <v>89.34</v>
      </c>
      <c r="F295" s="20" t="s">
        <v>1313</v>
      </c>
      <c r="G295" s="10">
        <f t="shared" si="27"/>
        <v>89.34</v>
      </c>
      <c r="H295" s="10">
        <f t="shared" si="29"/>
        <v>211.37844</v>
      </c>
      <c r="I295" s="10">
        <f t="shared" si="30"/>
        <v>264.22305</v>
      </c>
      <c r="J295" s="10">
        <f t="shared" si="31"/>
        <v>232.51628400000004</v>
      </c>
    </row>
    <row r="296" spans="1:10" ht="31.5" customHeight="1">
      <c r="A296" s="8" t="s">
        <v>1328</v>
      </c>
      <c r="B296" s="16" t="s">
        <v>641</v>
      </c>
      <c r="C296" s="14" t="s">
        <v>870</v>
      </c>
      <c r="D296" s="14" t="s">
        <v>221</v>
      </c>
      <c r="E296" s="20">
        <v>89.34</v>
      </c>
      <c r="F296" s="20" t="s">
        <v>69</v>
      </c>
      <c r="G296" s="10">
        <f t="shared" si="27"/>
        <v>128.6496</v>
      </c>
      <c r="H296" s="10">
        <f t="shared" si="29"/>
        <v>304.3849536</v>
      </c>
      <c r="I296" s="10">
        <f t="shared" si="30"/>
        <v>380.481192</v>
      </c>
      <c r="J296" s="10">
        <f t="shared" si="31"/>
        <v>334.82344896000006</v>
      </c>
    </row>
    <row r="297" spans="1:10" ht="30" customHeight="1">
      <c r="A297" s="8" t="s">
        <v>1329</v>
      </c>
      <c r="B297" s="16" t="s">
        <v>1330</v>
      </c>
      <c r="C297" s="14" t="s">
        <v>1331</v>
      </c>
      <c r="D297" s="14" t="s">
        <v>1316</v>
      </c>
      <c r="E297" s="20"/>
      <c r="F297" s="20" t="s">
        <v>1332</v>
      </c>
      <c r="G297" s="10">
        <f t="shared" si="27"/>
        <v>0</v>
      </c>
      <c r="H297" s="10">
        <f t="shared" si="29"/>
        <v>0</v>
      </c>
      <c r="I297" s="10">
        <f t="shared" si="30"/>
        <v>0</v>
      </c>
      <c r="J297" s="10">
        <f t="shared" si="31"/>
        <v>0</v>
      </c>
    </row>
    <row r="298" spans="1:10" ht="45">
      <c r="A298" s="8" t="s">
        <v>1334</v>
      </c>
      <c r="B298" s="16" t="s">
        <v>1335</v>
      </c>
      <c r="C298" s="14" t="s">
        <v>870</v>
      </c>
      <c r="D298" s="14" t="s">
        <v>1333</v>
      </c>
      <c r="E298" s="20" t="s">
        <v>630</v>
      </c>
      <c r="F298" s="20" t="s">
        <v>1123</v>
      </c>
      <c r="G298" s="10">
        <f t="shared" si="27"/>
        <v>166.575</v>
      </c>
      <c r="H298" s="10">
        <f t="shared" si="29"/>
        <v>394.11645</v>
      </c>
      <c r="I298" s="10">
        <f t="shared" si="30"/>
        <v>492.6455625</v>
      </c>
      <c r="J298" s="10">
        <f t="shared" si="31"/>
        <v>433.528095</v>
      </c>
    </row>
    <row r="299" spans="1:10" ht="62.25" customHeight="1">
      <c r="A299" s="85" t="s">
        <v>1336</v>
      </c>
      <c r="B299" s="85"/>
      <c r="C299" s="85"/>
      <c r="D299" s="85"/>
      <c r="E299" s="85"/>
      <c r="F299" s="85"/>
      <c r="G299" s="85"/>
      <c r="H299" s="85"/>
      <c r="I299" s="85"/>
      <c r="J299" s="85"/>
    </row>
    <row r="300" spans="1:10" ht="15" customHeight="1" hidden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</row>
    <row r="301" spans="1:10" ht="42" customHeight="1">
      <c r="A301" s="7" t="s">
        <v>1292</v>
      </c>
      <c r="B301" s="7" t="s">
        <v>1509</v>
      </c>
      <c r="C301" s="33" t="s">
        <v>373</v>
      </c>
      <c r="D301" s="33" t="s">
        <v>366</v>
      </c>
      <c r="E301" s="33" t="s">
        <v>1293</v>
      </c>
      <c r="F301" s="34" t="s">
        <v>1294</v>
      </c>
      <c r="G301" s="33" t="s">
        <v>1510</v>
      </c>
      <c r="H301" s="33" t="s">
        <v>1295</v>
      </c>
      <c r="I301" s="33" t="s">
        <v>318</v>
      </c>
      <c r="J301" s="33" t="s">
        <v>453</v>
      </c>
    </row>
    <row r="302" spans="1:10" ht="21" customHeight="1">
      <c r="A302" s="8" t="s">
        <v>1337</v>
      </c>
      <c r="B302" s="48" t="s">
        <v>1338</v>
      </c>
      <c r="C302" s="14" t="s">
        <v>1299</v>
      </c>
      <c r="D302" s="14" t="s">
        <v>1333</v>
      </c>
      <c r="E302" s="20">
        <v>125.71</v>
      </c>
      <c r="F302" s="20" t="s">
        <v>1313</v>
      </c>
      <c r="G302" s="10">
        <f aca="true" t="shared" si="32" ref="G302:G345">SUM(E302*F302)</f>
        <v>125.71</v>
      </c>
      <c r="H302" s="10">
        <f>SUM(G302*1.477)</f>
        <v>185.67367000000002</v>
      </c>
      <c r="I302" s="10">
        <f>SUM(H302*1.25)</f>
        <v>232.09208750000002</v>
      </c>
      <c r="J302" s="10">
        <f>SUM(H302*1.1)</f>
        <v>204.24103700000003</v>
      </c>
    </row>
    <row r="303" spans="1:10" ht="30">
      <c r="A303" s="8" t="s">
        <v>1339</v>
      </c>
      <c r="B303" s="49" t="s">
        <v>1340</v>
      </c>
      <c r="C303" s="14" t="s">
        <v>1299</v>
      </c>
      <c r="D303" s="14" t="s">
        <v>1333</v>
      </c>
      <c r="E303" s="20">
        <v>125.71</v>
      </c>
      <c r="F303" s="20" t="s">
        <v>1341</v>
      </c>
      <c r="G303" s="10">
        <f t="shared" si="32"/>
        <v>87.99699999999999</v>
      </c>
      <c r="H303" s="10">
        <f aca="true" t="shared" si="33" ref="H303:H311">SUM(G303*1.926)</f>
        <v>169.48222199999998</v>
      </c>
      <c r="I303" s="10">
        <f>SUM(H303*1.25)</f>
        <v>211.85277749999997</v>
      </c>
      <c r="J303" s="10">
        <f>SUM(H303*1.1)</f>
        <v>186.43044419999998</v>
      </c>
    </row>
    <row r="304" spans="1:10" ht="21" customHeight="1">
      <c r="A304" s="89" t="s">
        <v>1342</v>
      </c>
      <c r="B304" s="109" t="s">
        <v>1344</v>
      </c>
      <c r="C304" s="84" t="s">
        <v>1299</v>
      </c>
      <c r="D304" s="14" t="s">
        <v>221</v>
      </c>
      <c r="E304" s="14">
        <v>89.34</v>
      </c>
      <c r="F304" s="20" t="s">
        <v>1117</v>
      </c>
      <c r="G304" s="14">
        <f t="shared" si="32"/>
        <v>257.2992</v>
      </c>
      <c r="H304" s="20">
        <f t="shared" si="33"/>
        <v>495.55825919999995</v>
      </c>
      <c r="I304" s="73">
        <f>SUM(H304+H305)*1.25</f>
        <v>1314.125208</v>
      </c>
      <c r="J304" s="73">
        <f>SUM(H304+H305)*1.1</f>
        <v>1156.43018304</v>
      </c>
    </row>
    <row r="305" spans="1:10" ht="23.25" customHeight="1">
      <c r="A305" s="89"/>
      <c r="B305" s="109"/>
      <c r="C305" s="84"/>
      <c r="D305" s="14" t="s">
        <v>108</v>
      </c>
      <c r="E305" s="14">
        <v>100.19</v>
      </c>
      <c r="F305" s="20" t="s">
        <v>1117</v>
      </c>
      <c r="G305" s="14">
        <f t="shared" si="32"/>
        <v>288.5472</v>
      </c>
      <c r="H305" s="20">
        <f t="shared" si="33"/>
        <v>555.7419071999999</v>
      </c>
      <c r="I305" s="73"/>
      <c r="J305" s="73"/>
    </row>
    <row r="306" spans="1:10" ht="30" customHeight="1">
      <c r="A306" s="8" t="s">
        <v>1343</v>
      </c>
      <c r="B306" s="49" t="s">
        <v>1345</v>
      </c>
      <c r="C306" s="14" t="s">
        <v>1299</v>
      </c>
      <c r="D306" s="14" t="s">
        <v>221</v>
      </c>
      <c r="E306" s="20">
        <v>89.34</v>
      </c>
      <c r="F306" s="20" t="s">
        <v>1117</v>
      </c>
      <c r="G306" s="10">
        <f t="shared" si="32"/>
        <v>257.2992</v>
      </c>
      <c r="H306" s="10">
        <f t="shared" si="33"/>
        <v>495.55825919999995</v>
      </c>
      <c r="I306" s="10">
        <f>SUM(H306*1.25)</f>
        <v>619.447824</v>
      </c>
      <c r="J306" s="10">
        <f>SUM(H306*1.1)</f>
        <v>545.11408512</v>
      </c>
    </row>
    <row r="307" spans="1:10" ht="29.25" customHeight="1">
      <c r="A307" s="21" t="s">
        <v>1347</v>
      </c>
      <c r="B307" s="32" t="s">
        <v>524</v>
      </c>
      <c r="C307" s="14" t="s">
        <v>1299</v>
      </c>
      <c r="D307" s="8" t="s">
        <v>221</v>
      </c>
      <c r="E307" s="10">
        <v>89.34</v>
      </c>
      <c r="F307" s="10" t="s">
        <v>525</v>
      </c>
      <c r="G307" s="10">
        <f t="shared" si="32"/>
        <v>385.94880000000006</v>
      </c>
      <c r="H307" s="10">
        <f t="shared" si="33"/>
        <v>743.3373888000001</v>
      </c>
      <c r="I307" s="10">
        <f>SUM(H307*1.25)</f>
        <v>929.1717360000001</v>
      </c>
      <c r="J307" s="10">
        <f>SUM(H307*1.1)</f>
        <v>817.6711276800002</v>
      </c>
    </row>
    <row r="308" spans="1:10" ht="21" customHeight="1">
      <c r="A308" s="113" t="s">
        <v>526</v>
      </c>
      <c r="B308" s="71" t="s">
        <v>527</v>
      </c>
      <c r="C308" s="84" t="s">
        <v>1299</v>
      </c>
      <c r="D308" s="14" t="s">
        <v>221</v>
      </c>
      <c r="E308" s="14">
        <v>89.34</v>
      </c>
      <c r="F308" s="14" t="s">
        <v>69</v>
      </c>
      <c r="G308" s="10">
        <f t="shared" si="32"/>
        <v>128.6496</v>
      </c>
      <c r="H308" s="10">
        <f t="shared" si="33"/>
        <v>247.77912959999998</v>
      </c>
      <c r="I308" s="73">
        <f>SUM(H308+H309)*1.25</f>
        <v>657.062604</v>
      </c>
      <c r="J308" s="73"/>
    </row>
    <row r="309" spans="1:10" ht="21.75" customHeight="1">
      <c r="A309" s="113"/>
      <c r="B309" s="71"/>
      <c r="C309" s="84"/>
      <c r="D309" s="14" t="s">
        <v>108</v>
      </c>
      <c r="E309" s="14">
        <v>100.19</v>
      </c>
      <c r="F309" s="14" t="s">
        <v>69</v>
      </c>
      <c r="G309" s="10">
        <f t="shared" si="32"/>
        <v>144.2736</v>
      </c>
      <c r="H309" s="10">
        <f t="shared" si="33"/>
        <v>277.87095359999995</v>
      </c>
      <c r="I309" s="73"/>
      <c r="J309" s="73"/>
    </row>
    <row r="310" spans="1:10" ht="43.5" customHeight="1">
      <c r="A310" s="7" t="s">
        <v>1292</v>
      </c>
      <c r="B310" s="7" t="s">
        <v>1509</v>
      </c>
      <c r="C310" s="33" t="s">
        <v>373</v>
      </c>
      <c r="D310" s="33" t="s">
        <v>366</v>
      </c>
      <c r="E310" s="33" t="s">
        <v>1293</v>
      </c>
      <c r="F310" s="34" t="s">
        <v>1294</v>
      </c>
      <c r="G310" s="33" t="s">
        <v>1510</v>
      </c>
      <c r="H310" s="33" t="s">
        <v>1295</v>
      </c>
      <c r="I310" s="33" t="s">
        <v>318</v>
      </c>
      <c r="J310" s="33" t="s">
        <v>453</v>
      </c>
    </row>
    <row r="311" spans="1:10" ht="27" customHeight="1">
      <c r="A311" s="21" t="s">
        <v>528</v>
      </c>
      <c r="B311" s="32" t="s">
        <v>530</v>
      </c>
      <c r="C311" s="14" t="s">
        <v>1299</v>
      </c>
      <c r="D311" s="8" t="s">
        <v>221</v>
      </c>
      <c r="E311" s="10">
        <v>89.34</v>
      </c>
      <c r="F311" s="10" t="s">
        <v>1122</v>
      </c>
      <c r="G311" s="10">
        <f t="shared" si="32"/>
        <v>178.68</v>
      </c>
      <c r="H311" s="10">
        <f t="shared" si="33"/>
        <v>344.13768</v>
      </c>
      <c r="I311" s="10">
        <f>SUM(H311*1.25)</f>
        <v>430.1721</v>
      </c>
      <c r="J311" s="10"/>
    </row>
    <row r="312" spans="1:10" ht="25.5" customHeight="1">
      <c r="A312" s="89" t="s">
        <v>529</v>
      </c>
      <c r="B312" s="71" t="s">
        <v>532</v>
      </c>
      <c r="C312" s="84" t="s">
        <v>86</v>
      </c>
      <c r="D312" s="14" t="s">
        <v>221</v>
      </c>
      <c r="E312" s="10">
        <v>89.34</v>
      </c>
      <c r="F312" s="10" t="s">
        <v>531</v>
      </c>
      <c r="G312" s="10">
        <f t="shared" si="32"/>
        <v>217.0962</v>
      </c>
      <c r="H312" s="10">
        <f>SUM(G312*1.15)</f>
        <v>249.66063</v>
      </c>
      <c r="I312" s="73">
        <f>SUM(H312+H313)*1.25</f>
        <v>662.0519812499999</v>
      </c>
      <c r="J312" s="73">
        <f>SUM(H312+H313)*1.1</f>
        <v>582.6057435</v>
      </c>
    </row>
    <row r="313" spans="1:10" ht="22.5" customHeight="1">
      <c r="A313" s="89"/>
      <c r="B313" s="71"/>
      <c r="C313" s="84"/>
      <c r="D313" s="14" t="s">
        <v>108</v>
      </c>
      <c r="E313" s="10">
        <v>100.19</v>
      </c>
      <c r="F313" s="10" t="s">
        <v>531</v>
      </c>
      <c r="G313" s="10">
        <f t="shared" si="32"/>
        <v>243.4617</v>
      </c>
      <c r="H313" s="10">
        <f>SUM(G313*1.15)</f>
        <v>279.980955</v>
      </c>
      <c r="I313" s="73"/>
      <c r="J313" s="73"/>
    </row>
    <row r="314" spans="1:10" ht="18.75" customHeight="1">
      <c r="A314" s="89" t="s">
        <v>535</v>
      </c>
      <c r="B314" s="71" t="s">
        <v>536</v>
      </c>
      <c r="C314" s="84" t="s">
        <v>86</v>
      </c>
      <c r="D314" s="14" t="s">
        <v>221</v>
      </c>
      <c r="E314" s="10">
        <v>89.34</v>
      </c>
      <c r="F314" s="10" t="s">
        <v>537</v>
      </c>
      <c r="G314" s="14">
        <f t="shared" si="32"/>
        <v>59.857800000000005</v>
      </c>
      <c r="H314" s="10">
        <f aca="true" t="shared" si="34" ref="H314:H324">SUM(G314*1.15)</f>
        <v>68.83647</v>
      </c>
      <c r="I314" s="73">
        <f>SUM(H314+H315)*1.25</f>
        <v>182.54108125000002</v>
      </c>
      <c r="J314" s="73"/>
    </row>
    <row r="315" spans="1:10" ht="16.5" customHeight="1">
      <c r="A315" s="89"/>
      <c r="B315" s="71"/>
      <c r="C315" s="84"/>
      <c r="D315" s="14" t="s">
        <v>108</v>
      </c>
      <c r="E315" s="10">
        <v>100.19</v>
      </c>
      <c r="F315" s="10" t="s">
        <v>537</v>
      </c>
      <c r="G315" s="14">
        <f t="shared" si="32"/>
        <v>67.1273</v>
      </c>
      <c r="H315" s="10">
        <f t="shared" si="34"/>
        <v>77.196395</v>
      </c>
      <c r="I315" s="73"/>
      <c r="J315" s="73"/>
    </row>
    <row r="316" spans="1:10" ht="21.75" customHeight="1">
      <c r="A316" s="89" t="s">
        <v>538</v>
      </c>
      <c r="B316" s="71" t="s">
        <v>19</v>
      </c>
      <c r="C316" s="84" t="s">
        <v>86</v>
      </c>
      <c r="D316" s="14" t="s">
        <v>221</v>
      </c>
      <c r="E316" s="10">
        <v>89.34</v>
      </c>
      <c r="F316" s="10" t="s">
        <v>20</v>
      </c>
      <c r="G316" s="10">
        <f t="shared" si="32"/>
        <v>251.9388</v>
      </c>
      <c r="H316" s="10">
        <f t="shared" si="34"/>
        <v>289.72961999999995</v>
      </c>
      <c r="I316" s="73">
        <f>SUM(H316+H317)*1.25</f>
        <v>769.7474687499999</v>
      </c>
      <c r="J316" s="73"/>
    </row>
    <row r="317" spans="1:10" ht="21" customHeight="1">
      <c r="A317" s="89"/>
      <c r="B317" s="71"/>
      <c r="C317" s="84"/>
      <c r="D317" s="14" t="s">
        <v>108</v>
      </c>
      <c r="E317" s="10">
        <v>100.19</v>
      </c>
      <c r="F317" s="10" t="s">
        <v>21</v>
      </c>
      <c r="G317" s="10">
        <f t="shared" si="32"/>
        <v>283.5377</v>
      </c>
      <c r="H317" s="10">
        <f t="shared" si="34"/>
        <v>326.06835499999994</v>
      </c>
      <c r="I317" s="73"/>
      <c r="J317" s="73"/>
    </row>
    <row r="318" spans="1:10" ht="21" customHeight="1">
      <c r="A318" s="89" t="s">
        <v>831</v>
      </c>
      <c r="B318" s="71" t="s">
        <v>833</v>
      </c>
      <c r="C318" s="84" t="s">
        <v>86</v>
      </c>
      <c r="D318" s="14" t="s">
        <v>221</v>
      </c>
      <c r="E318" s="10">
        <v>89.34</v>
      </c>
      <c r="F318" s="10" t="s">
        <v>832</v>
      </c>
      <c r="G318" s="10">
        <f t="shared" si="32"/>
        <v>102.741</v>
      </c>
      <c r="H318" s="10">
        <f t="shared" si="34"/>
        <v>118.15214999999999</v>
      </c>
      <c r="I318" s="73">
        <f>SUM(H318+H319)*1.25</f>
        <v>313.31678124999996</v>
      </c>
      <c r="J318" s="73"/>
    </row>
    <row r="319" spans="1:10" ht="21" customHeight="1">
      <c r="A319" s="89"/>
      <c r="B319" s="71"/>
      <c r="C319" s="84"/>
      <c r="D319" s="14" t="s">
        <v>108</v>
      </c>
      <c r="E319" s="10">
        <v>100.19</v>
      </c>
      <c r="F319" s="10" t="s">
        <v>832</v>
      </c>
      <c r="G319" s="10">
        <f t="shared" si="32"/>
        <v>115.21849999999999</v>
      </c>
      <c r="H319" s="10">
        <f t="shared" si="34"/>
        <v>132.501275</v>
      </c>
      <c r="I319" s="73"/>
      <c r="J319" s="73"/>
    </row>
    <row r="320" spans="1:10" ht="28.5" customHeight="1">
      <c r="A320" s="8" t="s">
        <v>834</v>
      </c>
      <c r="B320" s="32" t="s">
        <v>642</v>
      </c>
      <c r="C320" s="14" t="s">
        <v>96</v>
      </c>
      <c r="D320" s="8" t="s">
        <v>221</v>
      </c>
      <c r="E320" s="10">
        <v>89.34</v>
      </c>
      <c r="F320" s="10" t="s">
        <v>60</v>
      </c>
      <c r="G320" s="10">
        <f t="shared" si="32"/>
        <v>223.35000000000002</v>
      </c>
      <c r="H320" s="10">
        <f t="shared" si="34"/>
        <v>256.8525</v>
      </c>
      <c r="I320" s="10"/>
      <c r="J320" s="10"/>
    </row>
    <row r="321" spans="1:10" ht="30">
      <c r="A321" s="8" t="s">
        <v>835</v>
      </c>
      <c r="B321" s="32" t="s">
        <v>836</v>
      </c>
      <c r="C321" s="14" t="s">
        <v>90</v>
      </c>
      <c r="D321" s="8" t="s">
        <v>221</v>
      </c>
      <c r="E321" s="10">
        <v>89.34</v>
      </c>
      <c r="F321" s="10" t="s">
        <v>837</v>
      </c>
      <c r="G321" s="10">
        <f t="shared" si="32"/>
        <v>64.3248</v>
      </c>
      <c r="H321" s="10">
        <f t="shared" si="34"/>
        <v>73.97352</v>
      </c>
      <c r="I321" s="10">
        <f>SUM(H321*1.25)</f>
        <v>92.4669</v>
      </c>
      <c r="J321" s="10"/>
    </row>
    <row r="322" spans="1:10" ht="60">
      <c r="A322" s="8" t="s">
        <v>838</v>
      </c>
      <c r="B322" s="32" t="s">
        <v>839</v>
      </c>
      <c r="C322" s="14" t="s">
        <v>1299</v>
      </c>
      <c r="D322" s="8" t="s">
        <v>221</v>
      </c>
      <c r="E322" s="10">
        <v>89.34</v>
      </c>
      <c r="F322" s="10" t="s">
        <v>840</v>
      </c>
      <c r="G322" s="10">
        <f t="shared" si="32"/>
        <v>330.55800000000005</v>
      </c>
      <c r="H322" s="10">
        <f t="shared" si="34"/>
        <v>380.1417</v>
      </c>
      <c r="I322" s="10">
        <f aca="true" t="shared" si="35" ref="I322:I345">SUM(H322*1.25)</f>
        <v>475.17712500000005</v>
      </c>
      <c r="J322" s="10"/>
    </row>
    <row r="323" spans="1:10" ht="51.75" customHeight="1">
      <c r="A323" s="8" t="s">
        <v>841</v>
      </c>
      <c r="B323" s="32" t="s">
        <v>843</v>
      </c>
      <c r="C323" s="14" t="s">
        <v>1299</v>
      </c>
      <c r="D323" s="8" t="s">
        <v>221</v>
      </c>
      <c r="E323" s="10">
        <v>89.34</v>
      </c>
      <c r="F323" s="10" t="s">
        <v>842</v>
      </c>
      <c r="G323" s="10">
        <f t="shared" si="32"/>
        <v>125.076</v>
      </c>
      <c r="H323" s="10">
        <f t="shared" si="34"/>
        <v>143.83739999999997</v>
      </c>
      <c r="I323" s="10">
        <f t="shared" si="35"/>
        <v>179.79674999999997</v>
      </c>
      <c r="J323" s="10">
        <f aca="true" t="shared" si="36" ref="J323:J345">SUM(H323*1.1)</f>
        <v>158.22114</v>
      </c>
    </row>
    <row r="324" spans="1:10" ht="60">
      <c r="A324" s="8" t="s">
        <v>844</v>
      </c>
      <c r="B324" s="32" t="s">
        <v>845</v>
      </c>
      <c r="C324" s="14" t="s">
        <v>1299</v>
      </c>
      <c r="D324" s="8" t="s">
        <v>221</v>
      </c>
      <c r="E324" s="10">
        <v>89.34</v>
      </c>
      <c r="F324" s="10" t="s">
        <v>1313</v>
      </c>
      <c r="G324" s="10">
        <f t="shared" si="32"/>
        <v>89.34</v>
      </c>
      <c r="H324" s="10">
        <f t="shared" si="34"/>
        <v>102.741</v>
      </c>
      <c r="I324" s="10">
        <f t="shared" si="35"/>
        <v>128.42625</v>
      </c>
      <c r="J324" s="10">
        <f t="shared" si="36"/>
        <v>113.0151</v>
      </c>
    </row>
    <row r="325" spans="1:10" ht="69" customHeight="1">
      <c r="A325" s="8" t="s">
        <v>846</v>
      </c>
      <c r="B325" s="16" t="s">
        <v>847</v>
      </c>
      <c r="C325" s="14" t="s">
        <v>1299</v>
      </c>
      <c r="D325" s="8" t="s">
        <v>221</v>
      </c>
      <c r="E325" s="10">
        <v>89.34</v>
      </c>
      <c r="F325" s="10" t="s">
        <v>69</v>
      </c>
      <c r="G325" s="10">
        <f t="shared" si="32"/>
        <v>128.6496</v>
      </c>
      <c r="H325" s="10">
        <f>SUM(G325*1.44)</f>
        <v>185.25542399999998</v>
      </c>
      <c r="I325" s="10">
        <f t="shared" si="35"/>
        <v>231.56927999999996</v>
      </c>
      <c r="J325" s="10">
        <f t="shared" si="36"/>
        <v>203.78096639999998</v>
      </c>
    </row>
    <row r="326" spans="1:10" ht="54" customHeight="1">
      <c r="A326" s="22" t="s">
        <v>848</v>
      </c>
      <c r="B326" s="53" t="s">
        <v>849</v>
      </c>
      <c r="C326" s="23" t="s">
        <v>1299</v>
      </c>
      <c r="D326" s="22" t="s">
        <v>221</v>
      </c>
      <c r="E326" s="24">
        <v>89.34</v>
      </c>
      <c r="F326" s="24" t="s">
        <v>114</v>
      </c>
      <c r="G326" s="24">
        <f t="shared" si="32"/>
        <v>321.624</v>
      </c>
      <c r="H326" s="24">
        <f>SUM(G326*1.02)</f>
        <v>328.05648</v>
      </c>
      <c r="I326" s="24">
        <f t="shared" si="35"/>
        <v>410.0706</v>
      </c>
      <c r="J326" s="24">
        <f t="shared" si="36"/>
        <v>360.86212800000004</v>
      </c>
    </row>
    <row r="327" spans="1:10" ht="45" customHeight="1">
      <c r="A327" s="7" t="s">
        <v>1292</v>
      </c>
      <c r="B327" s="7" t="s">
        <v>1509</v>
      </c>
      <c r="C327" s="33" t="s">
        <v>373</v>
      </c>
      <c r="D327" s="33" t="s">
        <v>366</v>
      </c>
      <c r="E327" s="33" t="s">
        <v>1293</v>
      </c>
      <c r="F327" s="34" t="s">
        <v>1294</v>
      </c>
      <c r="G327" s="33" t="s">
        <v>1510</v>
      </c>
      <c r="H327" s="33" t="s">
        <v>1295</v>
      </c>
      <c r="I327" s="33" t="s">
        <v>318</v>
      </c>
      <c r="J327" s="33" t="s">
        <v>453</v>
      </c>
    </row>
    <row r="328" spans="1:10" ht="60">
      <c r="A328" s="22" t="s">
        <v>850</v>
      </c>
      <c r="B328" s="54" t="s">
        <v>851</v>
      </c>
      <c r="C328" s="23" t="s">
        <v>1299</v>
      </c>
      <c r="D328" s="22" t="s">
        <v>221</v>
      </c>
      <c r="E328" s="24">
        <v>89.34</v>
      </c>
      <c r="F328" s="24" t="s">
        <v>1117</v>
      </c>
      <c r="G328" s="24">
        <f t="shared" si="32"/>
        <v>257.2992</v>
      </c>
      <c r="H328" s="24">
        <f aca="true" t="shared" si="37" ref="H328:H345">SUM(G328*1.02)</f>
        <v>262.445184</v>
      </c>
      <c r="I328" s="24">
        <f t="shared" si="35"/>
        <v>328.05647999999997</v>
      </c>
      <c r="J328" s="24">
        <f t="shared" si="36"/>
        <v>288.6897024</v>
      </c>
    </row>
    <row r="329" spans="1:10" ht="60">
      <c r="A329" s="22" t="s">
        <v>852</v>
      </c>
      <c r="B329" s="54" t="s">
        <v>853</v>
      </c>
      <c r="C329" s="23" t="s">
        <v>1299</v>
      </c>
      <c r="D329" s="22" t="s">
        <v>221</v>
      </c>
      <c r="E329" s="24">
        <v>89.34</v>
      </c>
      <c r="F329" s="24" t="s">
        <v>525</v>
      </c>
      <c r="G329" s="24">
        <f t="shared" si="32"/>
        <v>385.94880000000006</v>
      </c>
      <c r="H329" s="24">
        <f t="shared" si="37"/>
        <v>393.66777600000006</v>
      </c>
      <c r="I329" s="24">
        <f t="shared" si="35"/>
        <v>492.08472000000006</v>
      </c>
      <c r="J329" s="24">
        <f t="shared" si="36"/>
        <v>433.0345536000001</v>
      </c>
    </row>
    <row r="330" spans="1:10" ht="60">
      <c r="A330" s="22" t="s">
        <v>854</v>
      </c>
      <c r="B330" s="54" t="s">
        <v>152</v>
      </c>
      <c r="C330" s="23" t="s">
        <v>1299</v>
      </c>
      <c r="D330" s="22" t="s">
        <v>221</v>
      </c>
      <c r="E330" s="24">
        <v>89.34</v>
      </c>
      <c r="F330" s="24" t="s">
        <v>153</v>
      </c>
      <c r="G330" s="24">
        <f t="shared" si="32"/>
        <v>600.3648</v>
      </c>
      <c r="H330" s="24">
        <f t="shared" si="37"/>
        <v>612.3720959999999</v>
      </c>
      <c r="I330" s="24">
        <f t="shared" si="35"/>
        <v>765.46512</v>
      </c>
      <c r="J330" s="24">
        <f t="shared" si="36"/>
        <v>673.6093056</v>
      </c>
    </row>
    <row r="331" spans="1:10" ht="69" customHeight="1">
      <c r="A331" s="22" t="s">
        <v>154</v>
      </c>
      <c r="B331" s="54" t="s">
        <v>155</v>
      </c>
      <c r="C331" s="23" t="s">
        <v>1299</v>
      </c>
      <c r="D331" s="22" t="s">
        <v>221</v>
      </c>
      <c r="E331" s="24">
        <v>89.34</v>
      </c>
      <c r="F331" s="24" t="s">
        <v>156</v>
      </c>
      <c r="G331" s="24">
        <f t="shared" si="32"/>
        <v>218.88300000000004</v>
      </c>
      <c r="H331" s="24">
        <f t="shared" si="37"/>
        <v>223.26066000000003</v>
      </c>
      <c r="I331" s="24">
        <f t="shared" si="35"/>
        <v>279.075825</v>
      </c>
      <c r="J331" s="24">
        <f t="shared" si="36"/>
        <v>245.58672600000006</v>
      </c>
    </row>
    <row r="332" spans="1:10" ht="30">
      <c r="A332" s="22" t="s">
        <v>533</v>
      </c>
      <c r="B332" s="54" t="s">
        <v>157</v>
      </c>
      <c r="C332" s="23" t="s">
        <v>1299</v>
      </c>
      <c r="D332" s="22" t="s">
        <v>221</v>
      </c>
      <c r="E332" s="24">
        <v>89.34</v>
      </c>
      <c r="F332" s="24" t="s">
        <v>1118</v>
      </c>
      <c r="G332" s="24">
        <f t="shared" si="32"/>
        <v>357.36</v>
      </c>
      <c r="H332" s="24">
        <f t="shared" si="37"/>
        <v>364.5072</v>
      </c>
      <c r="I332" s="24">
        <f t="shared" si="35"/>
        <v>455.634</v>
      </c>
      <c r="J332" s="24">
        <f t="shared" si="36"/>
        <v>400.95792000000006</v>
      </c>
    </row>
    <row r="333" spans="1:10" ht="78" customHeight="1">
      <c r="A333" s="22" t="s">
        <v>247</v>
      </c>
      <c r="B333" s="54" t="s">
        <v>643</v>
      </c>
      <c r="C333" s="23" t="s">
        <v>1299</v>
      </c>
      <c r="D333" s="22" t="s">
        <v>221</v>
      </c>
      <c r="E333" s="24">
        <v>89.34</v>
      </c>
      <c r="F333" s="24" t="s">
        <v>158</v>
      </c>
      <c r="G333" s="24">
        <f t="shared" si="32"/>
        <v>450.27360000000004</v>
      </c>
      <c r="H333" s="24">
        <f t="shared" si="37"/>
        <v>459.27907200000004</v>
      </c>
      <c r="I333" s="24">
        <f t="shared" si="35"/>
        <v>574.0988400000001</v>
      </c>
      <c r="J333" s="24">
        <f t="shared" si="36"/>
        <v>505.2069792000001</v>
      </c>
    </row>
    <row r="334" spans="1:10" ht="57" customHeight="1">
      <c r="A334" s="22" t="s">
        <v>159</v>
      </c>
      <c r="B334" s="54" t="s">
        <v>160</v>
      </c>
      <c r="C334" s="23" t="s">
        <v>1299</v>
      </c>
      <c r="D334" s="22" t="s">
        <v>221</v>
      </c>
      <c r="E334" s="24">
        <v>89.34</v>
      </c>
      <c r="F334" s="24" t="s">
        <v>161</v>
      </c>
      <c r="G334" s="24">
        <f t="shared" si="32"/>
        <v>759.39</v>
      </c>
      <c r="H334" s="24">
        <f t="shared" si="37"/>
        <v>774.5778</v>
      </c>
      <c r="I334" s="24">
        <f t="shared" si="35"/>
        <v>968.22225</v>
      </c>
      <c r="J334" s="24">
        <f t="shared" si="36"/>
        <v>852.0355800000001</v>
      </c>
    </row>
    <row r="335" spans="1:10" ht="72.75" customHeight="1">
      <c r="A335" s="22" t="s">
        <v>162</v>
      </c>
      <c r="B335" s="54" t="s">
        <v>644</v>
      </c>
      <c r="C335" s="23" t="s">
        <v>1299</v>
      </c>
      <c r="D335" s="22" t="s">
        <v>221</v>
      </c>
      <c r="E335" s="24">
        <v>89.34</v>
      </c>
      <c r="F335" s="24" t="s">
        <v>163</v>
      </c>
      <c r="G335" s="24">
        <f t="shared" si="32"/>
        <v>410.964</v>
      </c>
      <c r="H335" s="24">
        <f t="shared" si="37"/>
        <v>419.18328</v>
      </c>
      <c r="I335" s="24">
        <f t="shared" si="35"/>
        <v>523.9791</v>
      </c>
      <c r="J335" s="24">
        <f t="shared" si="36"/>
        <v>461.10160800000006</v>
      </c>
    </row>
    <row r="336" spans="1:10" ht="59.25" customHeight="1">
      <c r="A336" s="22" t="s">
        <v>164</v>
      </c>
      <c r="B336" s="54" t="s">
        <v>165</v>
      </c>
      <c r="C336" s="23" t="s">
        <v>1299</v>
      </c>
      <c r="D336" s="22" t="s">
        <v>221</v>
      </c>
      <c r="E336" s="24">
        <v>89.34</v>
      </c>
      <c r="F336" s="24" t="s">
        <v>166</v>
      </c>
      <c r="G336" s="24">
        <f t="shared" si="32"/>
        <v>707.5728</v>
      </c>
      <c r="H336" s="24">
        <f t="shared" si="37"/>
        <v>721.7242560000001</v>
      </c>
      <c r="I336" s="24">
        <f t="shared" si="35"/>
        <v>902.1553200000001</v>
      </c>
      <c r="J336" s="24">
        <f t="shared" si="36"/>
        <v>793.8966816000002</v>
      </c>
    </row>
    <row r="337" spans="1:10" ht="45" customHeight="1">
      <c r="A337" s="7" t="s">
        <v>1292</v>
      </c>
      <c r="B337" s="7" t="s">
        <v>1509</v>
      </c>
      <c r="C337" s="33" t="s">
        <v>373</v>
      </c>
      <c r="D337" s="33" t="s">
        <v>366</v>
      </c>
      <c r="E337" s="33" t="s">
        <v>1293</v>
      </c>
      <c r="F337" s="34" t="s">
        <v>1294</v>
      </c>
      <c r="G337" s="33" t="s">
        <v>1510</v>
      </c>
      <c r="H337" s="33" t="s">
        <v>1295</v>
      </c>
      <c r="I337" s="33" t="s">
        <v>318</v>
      </c>
      <c r="J337" s="33" t="s">
        <v>453</v>
      </c>
    </row>
    <row r="338" spans="1:10" ht="57.75" customHeight="1">
      <c r="A338" s="22" t="s">
        <v>167</v>
      </c>
      <c r="B338" s="54" t="s">
        <v>370</v>
      </c>
      <c r="C338" s="23" t="s">
        <v>1299</v>
      </c>
      <c r="D338" s="22" t="s">
        <v>221</v>
      </c>
      <c r="E338" s="24">
        <v>89.34</v>
      </c>
      <c r="F338" s="24" t="s">
        <v>1346</v>
      </c>
      <c r="G338" s="24">
        <f t="shared" si="32"/>
        <v>866.598</v>
      </c>
      <c r="H338" s="24">
        <f t="shared" si="37"/>
        <v>883.9299599999999</v>
      </c>
      <c r="I338" s="24">
        <f t="shared" si="35"/>
        <v>1104.9124499999998</v>
      </c>
      <c r="J338" s="24">
        <f t="shared" si="36"/>
        <v>972.322956</v>
      </c>
    </row>
    <row r="339" spans="1:10" ht="60" customHeight="1">
      <c r="A339" s="22" t="s">
        <v>168</v>
      </c>
      <c r="B339" s="54" t="s">
        <v>371</v>
      </c>
      <c r="C339" s="23" t="s">
        <v>1299</v>
      </c>
      <c r="D339" s="22" t="s">
        <v>221</v>
      </c>
      <c r="E339" s="24">
        <v>89.34</v>
      </c>
      <c r="F339" s="24" t="s">
        <v>169</v>
      </c>
      <c r="G339" s="24">
        <f t="shared" si="32"/>
        <v>1411.5720000000001</v>
      </c>
      <c r="H339" s="24">
        <f t="shared" si="37"/>
        <v>1439.8034400000001</v>
      </c>
      <c r="I339" s="24">
        <f t="shared" si="35"/>
        <v>1799.7543</v>
      </c>
      <c r="J339" s="24">
        <f t="shared" si="36"/>
        <v>1583.7837840000002</v>
      </c>
    </row>
    <row r="340" spans="1:10" ht="60">
      <c r="A340" s="22" t="s">
        <v>170</v>
      </c>
      <c r="B340" s="54" t="s">
        <v>171</v>
      </c>
      <c r="C340" s="23" t="s">
        <v>1299</v>
      </c>
      <c r="D340" s="22" t="s">
        <v>221</v>
      </c>
      <c r="E340" s="24">
        <v>89.34</v>
      </c>
      <c r="F340" s="24" t="s">
        <v>172</v>
      </c>
      <c r="G340" s="24">
        <f t="shared" si="32"/>
        <v>214.416</v>
      </c>
      <c r="H340" s="24">
        <f t="shared" si="37"/>
        <v>218.70432</v>
      </c>
      <c r="I340" s="24">
        <f t="shared" si="35"/>
        <v>273.3804</v>
      </c>
      <c r="J340" s="24">
        <f t="shared" si="36"/>
        <v>240.57475200000002</v>
      </c>
    </row>
    <row r="341" spans="1:10" ht="25.5" customHeight="1">
      <c r="A341" s="22" t="s">
        <v>174</v>
      </c>
      <c r="B341" s="54" t="s">
        <v>173</v>
      </c>
      <c r="C341" s="23" t="s">
        <v>1299</v>
      </c>
      <c r="D341" s="22" t="s">
        <v>221</v>
      </c>
      <c r="E341" s="24">
        <v>89.34</v>
      </c>
      <c r="F341" s="24" t="s">
        <v>175</v>
      </c>
      <c r="G341" s="24">
        <f t="shared" si="32"/>
        <v>294.822</v>
      </c>
      <c r="H341" s="24">
        <f t="shared" si="37"/>
        <v>300.71844</v>
      </c>
      <c r="I341" s="24">
        <f t="shared" si="35"/>
        <v>375.89805</v>
      </c>
      <c r="J341" s="24">
        <f t="shared" si="36"/>
        <v>330.790284</v>
      </c>
    </row>
    <row r="342" spans="1:10" ht="38.25" customHeight="1">
      <c r="A342" s="22" t="s">
        <v>176</v>
      </c>
      <c r="B342" s="54" t="s">
        <v>372</v>
      </c>
      <c r="C342" s="23" t="s">
        <v>1299</v>
      </c>
      <c r="D342" s="22" t="s">
        <v>221</v>
      </c>
      <c r="E342" s="24">
        <v>89.34</v>
      </c>
      <c r="F342" s="24" t="s">
        <v>177</v>
      </c>
      <c r="G342" s="24">
        <f t="shared" si="32"/>
        <v>373.4412</v>
      </c>
      <c r="H342" s="24">
        <f t="shared" si="37"/>
        <v>380.91002399999996</v>
      </c>
      <c r="I342" s="24">
        <f t="shared" si="35"/>
        <v>476.13752999999997</v>
      </c>
      <c r="J342" s="24">
        <f t="shared" si="36"/>
        <v>419.0010264</v>
      </c>
    </row>
    <row r="343" spans="1:10" ht="21.75" customHeight="1">
      <c r="A343" s="22" t="s">
        <v>178</v>
      </c>
      <c r="B343" s="54" t="s">
        <v>179</v>
      </c>
      <c r="C343" s="23" t="s">
        <v>1299</v>
      </c>
      <c r="D343" s="22" t="s">
        <v>221</v>
      </c>
      <c r="E343" s="24">
        <v>89.34</v>
      </c>
      <c r="F343" s="24" t="s">
        <v>180</v>
      </c>
      <c r="G343" s="24">
        <f t="shared" si="32"/>
        <v>455.63399999999996</v>
      </c>
      <c r="H343" s="24">
        <f t="shared" si="37"/>
        <v>464.74667999999997</v>
      </c>
      <c r="I343" s="24">
        <f t="shared" si="35"/>
        <v>580.93335</v>
      </c>
      <c r="J343" s="24">
        <f t="shared" si="36"/>
        <v>511.22134800000003</v>
      </c>
    </row>
    <row r="344" spans="1:10" ht="60">
      <c r="A344" s="22" t="s">
        <v>181</v>
      </c>
      <c r="B344" s="54" t="s">
        <v>182</v>
      </c>
      <c r="C344" s="23" t="s">
        <v>1299</v>
      </c>
      <c r="D344" s="22" t="s">
        <v>221</v>
      </c>
      <c r="E344" s="24">
        <v>89.34</v>
      </c>
      <c r="F344" s="24" t="s">
        <v>183</v>
      </c>
      <c r="G344" s="24">
        <f t="shared" si="32"/>
        <v>469.035</v>
      </c>
      <c r="H344" s="24">
        <f t="shared" si="37"/>
        <v>478.4157</v>
      </c>
      <c r="I344" s="24">
        <f t="shared" si="35"/>
        <v>598.019625</v>
      </c>
      <c r="J344" s="24">
        <f t="shared" si="36"/>
        <v>526.2572700000001</v>
      </c>
    </row>
    <row r="345" spans="1:10" ht="30">
      <c r="A345" s="39" t="s">
        <v>184</v>
      </c>
      <c r="B345" s="58" t="s">
        <v>185</v>
      </c>
      <c r="C345" s="40" t="s">
        <v>1299</v>
      </c>
      <c r="D345" s="39" t="s">
        <v>221</v>
      </c>
      <c r="E345" s="41">
        <v>89.34</v>
      </c>
      <c r="F345" s="41" t="s">
        <v>186</v>
      </c>
      <c r="G345" s="41">
        <f t="shared" si="32"/>
        <v>509.23800000000006</v>
      </c>
      <c r="H345" s="41">
        <f t="shared" si="37"/>
        <v>519.42276</v>
      </c>
      <c r="I345" s="41">
        <f t="shared" si="35"/>
        <v>649.27845</v>
      </c>
      <c r="J345" s="41">
        <f t="shared" si="36"/>
        <v>571.3650360000001</v>
      </c>
    </row>
    <row r="346" spans="1:10" ht="42.75" customHeight="1">
      <c r="A346" s="80" t="s">
        <v>418</v>
      </c>
      <c r="B346" s="81"/>
      <c r="C346" s="81"/>
      <c r="D346" s="81"/>
      <c r="E346" s="81"/>
      <c r="F346" s="81"/>
      <c r="G346" s="81"/>
      <c r="H346" s="81"/>
      <c r="I346" s="81"/>
      <c r="J346" s="82"/>
    </row>
    <row r="347" spans="1:10" ht="39" customHeight="1">
      <c r="A347" s="105" t="s">
        <v>390</v>
      </c>
      <c r="B347" s="106"/>
      <c r="C347" s="106"/>
      <c r="D347" s="106"/>
      <c r="E347" s="106"/>
      <c r="F347" s="106"/>
      <c r="G347" s="106"/>
      <c r="H347" s="106"/>
      <c r="I347" s="106"/>
      <c r="J347" s="107"/>
    </row>
    <row r="348" spans="1:10" ht="43.5" customHeight="1">
      <c r="A348" s="57" t="s">
        <v>1292</v>
      </c>
      <c r="B348" s="57" t="s">
        <v>1509</v>
      </c>
      <c r="C348" s="44" t="s">
        <v>373</v>
      </c>
      <c r="D348" s="44" t="s">
        <v>366</v>
      </c>
      <c r="E348" s="44" t="s">
        <v>1293</v>
      </c>
      <c r="F348" s="45" t="s">
        <v>1294</v>
      </c>
      <c r="G348" s="44" t="s">
        <v>1510</v>
      </c>
      <c r="H348" s="44" t="s">
        <v>1295</v>
      </c>
      <c r="I348" s="44" t="s">
        <v>318</v>
      </c>
      <c r="J348" s="44" t="s">
        <v>453</v>
      </c>
    </row>
    <row r="349" spans="1:10" ht="60">
      <c r="A349" s="8" t="s">
        <v>187</v>
      </c>
      <c r="B349" s="32" t="s">
        <v>188</v>
      </c>
      <c r="C349" s="14" t="s">
        <v>189</v>
      </c>
      <c r="D349" s="8" t="s">
        <v>1300</v>
      </c>
      <c r="E349" s="10">
        <v>177.4</v>
      </c>
      <c r="F349" s="10" t="s">
        <v>190</v>
      </c>
      <c r="G349" s="10">
        <f>SUM(E349*F349)</f>
        <v>2661</v>
      </c>
      <c r="H349" s="10">
        <f>SUM(G349*2.366)</f>
        <v>6295.926</v>
      </c>
      <c r="I349" s="10">
        <f>SUM(H349*1.25)</f>
        <v>7869.9075</v>
      </c>
      <c r="J349" s="10">
        <f>SUM(H349*1.1)</f>
        <v>6925.518600000001</v>
      </c>
    </row>
    <row r="350" spans="1:10" ht="41.25" customHeight="1">
      <c r="A350" s="8" t="s">
        <v>191</v>
      </c>
      <c r="B350" s="32" t="s">
        <v>374</v>
      </c>
      <c r="C350" s="14" t="s">
        <v>189</v>
      </c>
      <c r="D350" s="8" t="s">
        <v>1300</v>
      </c>
      <c r="E350" s="10">
        <v>177.4</v>
      </c>
      <c r="F350" s="10" t="s">
        <v>74</v>
      </c>
      <c r="G350" s="10">
        <f aca="true" t="shared" si="38" ref="G350:G373">SUM(E350*F350)</f>
        <v>887</v>
      </c>
      <c r="H350" s="10">
        <f aca="true" t="shared" si="39" ref="H350:H373">SUM(G350*2.366)</f>
        <v>2098.6420000000003</v>
      </c>
      <c r="I350" s="10">
        <f aca="true" t="shared" si="40" ref="I350:I373">SUM(H350*1.25)</f>
        <v>2623.3025000000002</v>
      </c>
      <c r="J350" s="10">
        <f aca="true" t="shared" si="41" ref="J350:J373">SUM(H350*1.1)</f>
        <v>2308.5062000000007</v>
      </c>
    </row>
    <row r="351" spans="1:10" ht="42.75" customHeight="1">
      <c r="A351" s="7" t="s">
        <v>1292</v>
      </c>
      <c r="B351" s="7" t="s">
        <v>1509</v>
      </c>
      <c r="C351" s="33" t="s">
        <v>373</v>
      </c>
      <c r="D351" s="33" t="s">
        <v>366</v>
      </c>
      <c r="E351" s="33" t="s">
        <v>1293</v>
      </c>
      <c r="F351" s="34" t="s">
        <v>1294</v>
      </c>
      <c r="G351" s="33" t="s">
        <v>1510</v>
      </c>
      <c r="H351" s="33" t="s">
        <v>1295</v>
      </c>
      <c r="I351" s="33" t="s">
        <v>318</v>
      </c>
      <c r="J351" s="33" t="s">
        <v>453</v>
      </c>
    </row>
    <row r="352" spans="1:10" ht="45">
      <c r="A352" s="8" t="s">
        <v>192</v>
      </c>
      <c r="B352" s="32" t="s">
        <v>375</v>
      </c>
      <c r="C352" s="14" t="s">
        <v>1258</v>
      </c>
      <c r="D352" s="8" t="s">
        <v>1300</v>
      </c>
      <c r="E352" s="10">
        <v>177.4</v>
      </c>
      <c r="F352" s="10" t="s">
        <v>97</v>
      </c>
      <c r="G352" s="10">
        <f t="shared" si="38"/>
        <v>798.3000000000001</v>
      </c>
      <c r="H352" s="10">
        <f t="shared" si="39"/>
        <v>1888.7778000000003</v>
      </c>
      <c r="I352" s="10">
        <f t="shared" si="40"/>
        <v>2360.9722500000003</v>
      </c>
      <c r="J352" s="10">
        <f t="shared" si="41"/>
        <v>2077.6555800000006</v>
      </c>
    </row>
    <row r="353" spans="1:10" ht="60">
      <c r="A353" s="8" t="s">
        <v>1549</v>
      </c>
      <c r="B353" s="32" t="s">
        <v>1545</v>
      </c>
      <c r="C353" s="14" t="s">
        <v>1299</v>
      </c>
      <c r="D353" s="8" t="s">
        <v>1300</v>
      </c>
      <c r="E353" s="10">
        <v>177.4</v>
      </c>
      <c r="F353" s="10" t="s">
        <v>63</v>
      </c>
      <c r="G353" s="10">
        <f t="shared" si="38"/>
        <v>1774</v>
      </c>
      <c r="H353" s="10">
        <f t="shared" si="39"/>
        <v>4197.284000000001</v>
      </c>
      <c r="I353" s="10">
        <f t="shared" si="40"/>
        <v>5246.6050000000005</v>
      </c>
      <c r="J353" s="10"/>
    </row>
    <row r="354" spans="1:10" ht="60">
      <c r="A354" s="8" t="s">
        <v>1548</v>
      </c>
      <c r="B354" s="32" t="s">
        <v>1546</v>
      </c>
      <c r="C354" s="14" t="s">
        <v>1299</v>
      </c>
      <c r="D354" s="8" t="s">
        <v>1300</v>
      </c>
      <c r="E354" s="10">
        <v>177.4</v>
      </c>
      <c r="F354" s="10" t="s">
        <v>63</v>
      </c>
      <c r="G354" s="10">
        <f t="shared" si="38"/>
        <v>1774</v>
      </c>
      <c r="H354" s="10">
        <f t="shared" si="39"/>
        <v>4197.284000000001</v>
      </c>
      <c r="I354" s="10">
        <f t="shared" si="40"/>
        <v>5246.6050000000005</v>
      </c>
      <c r="J354" s="10"/>
    </row>
    <row r="355" spans="1:10" ht="30">
      <c r="A355" s="8" t="s">
        <v>1547</v>
      </c>
      <c r="B355" s="32" t="s">
        <v>1550</v>
      </c>
      <c r="C355" s="14" t="s">
        <v>1299</v>
      </c>
      <c r="D355" s="8" t="s">
        <v>1300</v>
      </c>
      <c r="E355" s="10">
        <v>177.4</v>
      </c>
      <c r="F355" s="10" t="s">
        <v>1108</v>
      </c>
      <c r="G355" s="10">
        <f t="shared" si="38"/>
        <v>532.2</v>
      </c>
      <c r="H355" s="10">
        <f t="shared" si="39"/>
        <v>1259.1852000000001</v>
      </c>
      <c r="I355" s="10">
        <f t="shared" si="40"/>
        <v>1573.9815</v>
      </c>
      <c r="J355" s="10"/>
    </row>
    <row r="356" spans="1:10" ht="45">
      <c r="A356" s="8" t="s">
        <v>1551</v>
      </c>
      <c r="B356" s="32" t="s">
        <v>1257</v>
      </c>
      <c r="C356" s="14" t="s">
        <v>1299</v>
      </c>
      <c r="D356" s="8" t="s">
        <v>1300</v>
      </c>
      <c r="E356" s="10">
        <v>177.4</v>
      </c>
      <c r="F356" s="10" t="s">
        <v>74</v>
      </c>
      <c r="G356" s="10">
        <f t="shared" si="38"/>
        <v>887</v>
      </c>
      <c r="H356" s="10">
        <f t="shared" si="39"/>
        <v>2098.6420000000003</v>
      </c>
      <c r="I356" s="10">
        <f t="shared" si="40"/>
        <v>2623.3025000000002</v>
      </c>
      <c r="J356" s="10"/>
    </row>
    <row r="357" spans="1:10" ht="45">
      <c r="A357" s="8" t="s">
        <v>1259</v>
      </c>
      <c r="B357" s="32" t="s">
        <v>645</v>
      </c>
      <c r="C357" s="14" t="s">
        <v>1299</v>
      </c>
      <c r="D357" s="8" t="s">
        <v>1300</v>
      </c>
      <c r="E357" s="10">
        <v>177.4</v>
      </c>
      <c r="F357" s="10" t="s">
        <v>65</v>
      </c>
      <c r="G357" s="10">
        <f t="shared" si="38"/>
        <v>1419.2</v>
      </c>
      <c r="H357" s="10">
        <f t="shared" si="39"/>
        <v>3357.8272</v>
      </c>
      <c r="I357" s="10">
        <f t="shared" si="40"/>
        <v>4197.284000000001</v>
      </c>
      <c r="J357" s="10"/>
    </row>
    <row r="358" spans="1:10" ht="90">
      <c r="A358" s="8" t="s">
        <v>1260</v>
      </c>
      <c r="B358" s="32" t="s">
        <v>1261</v>
      </c>
      <c r="C358" s="14" t="s">
        <v>1299</v>
      </c>
      <c r="D358" s="8" t="s">
        <v>1300</v>
      </c>
      <c r="E358" s="10">
        <v>158.26</v>
      </c>
      <c r="F358" s="10" t="s">
        <v>1118</v>
      </c>
      <c r="G358" s="10">
        <f t="shared" si="38"/>
        <v>633.04</v>
      </c>
      <c r="H358" s="10">
        <f t="shared" si="39"/>
        <v>1497.77264</v>
      </c>
      <c r="I358" s="10">
        <f t="shared" si="40"/>
        <v>1872.2158</v>
      </c>
      <c r="J358" s="10"/>
    </row>
    <row r="359" spans="1:10" ht="45">
      <c r="A359" s="8" t="s">
        <v>1262</v>
      </c>
      <c r="B359" s="32" t="s">
        <v>1265</v>
      </c>
      <c r="C359" s="14" t="s">
        <v>1299</v>
      </c>
      <c r="D359" s="8" t="s">
        <v>1300</v>
      </c>
      <c r="E359" s="10">
        <v>158.26</v>
      </c>
      <c r="F359" s="10" t="s">
        <v>74</v>
      </c>
      <c r="G359" s="10">
        <f t="shared" si="38"/>
        <v>791.3</v>
      </c>
      <c r="H359" s="10">
        <f t="shared" si="39"/>
        <v>1872.2158</v>
      </c>
      <c r="I359" s="10">
        <f t="shared" si="40"/>
        <v>2340.26975</v>
      </c>
      <c r="J359" s="10">
        <f t="shared" si="41"/>
        <v>2059.4373800000003</v>
      </c>
    </row>
    <row r="360" spans="1:10" ht="45">
      <c r="A360" s="8" t="s">
        <v>1266</v>
      </c>
      <c r="B360" s="32" t="s">
        <v>1267</v>
      </c>
      <c r="C360" s="14" t="s">
        <v>1299</v>
      </c>
      <c r="D360" s="8" t="s">
        <v>1300</v>
      </c>
      <c r="E360" s="10">
        <v>158.26</v>
      </c>
      <c r="F360" s="10" t="s">
        <v>65</v>
      </c>
      <c r="G360" s="10">
        <f t="shared" si="38"/>
        <v>1266.08</v>
      </c>
      <c r="H360" s="10">
        <f t="shared" si="39"/>
        <v>2995.54528</v>
      </c>
      <c r="I360" s="10">
        <f t="shared" si="40"/>
        <v>3744.4316</v>
      </c>
      <c r="J360" s="10">
        <f t="shared" si="41"/>
        <v>3295.099808</v>
      </c>
    </row>
    <row r="361" spans="1:10" ht="89.25" customHeight="1">
      <c r="A361" s="8" t="s">
        <v>1268</v>
      </c>
      <c r="B361" s="32" t="s">
        <v>1263</v>
      </c>
      <c r="C361" s="14" t="s">
        <v>1299</v>
      </c>
      <c r="D361" s="8" t="s">
        <v>1300</v>
      </c>
      <c r="E361" s="10">
        <v>158.26</v>
      </c>
      <c r="F361" s="10" t="s">
        <v>1122</v>
      </c>
      <c r="G361" s="10">
        <f t="shared" si="38"/>
        <v>316.52</v>
      </c>
      <c r="H361" s="10">
        <f t="shared" si="39"/>
        <v>748.88632</v>
      </c>
      <c r="I361" s="10">
        <f t="shared" si="40"/>
        <v>936.1079</v>
      </c>
      <c r="J361" s="10">
        <f t="shared" si="41"/>
        <v>823.774952</v>
      </c>
    </row>
    <row r="362" spans="1:10" ht="30">
      <c r="A362" s="8" t="s">
        <v>1269</v>
      </c>
      <c r="B362" s="32" t="s">
        <v>1270</v>
      </c>
      <c r="C362" s="21" t="s">
        <v>870</v>
      </c>
      <c r="D362" s="8" t="s">
        <v>1300</v>
      </c>
      <c r="E362" s="10">
        <v>158.26</v>
      </c>
      <c r="F362" s="10" t="s">
        <v>1271</v>
      </c>
      <c r="G362" s="10">
        <f t="shared" si="38"/>
        <v>94.95599999999999</v>
      </c>
      <c r="H362" s="10">
        <f t="shared" si="39"/>
        <v>224.66589599999998</v>
      </c>
      <c r="I362" s="10">
        <f t="shared" si="40"/>
        <v>280.83236999999997</v>
      </c>
      <c r="J362" s="10">
        <f t="shared" si="41"/>
        <v>247.1324856</v>
      </c>
    </row>
    <row r="363" spans="1:10" ht="34.5" customHeight="1">
      <c r="A363" s="8" t="s">
        <v>1272</v>
      </c>
      <c r="B363" s="32" t="s">
        <v>1273</v>
      </c>
      <c r="C363" s="21" t="s">
        <v>189</v>
      </c>
      <c r="D363" s="8" t="s">
        <v>1300</v>
      </c>
      <c r="E363" s="10">
        <v>158.26</v>
      </c>
      <c r="F363" s="10" t="s">
        <v>1123</v>
      </c>
      <c r="G363" s="10">
        <f t="shared" si="38"/>
        <v>237.39</v>
      </c>
      <c r="H363" s="10">
        <f t="shared" si="39"/>
        <v>561.6647399999999</v>
      </c>
      <c r="I363" s="10">
        <f t="shared" si="40"/>
        <v>702.080925</v>
      </c>
      <c r="J363" s="10">
        <f t="shared" si="41"/>
        <v>617.8312139999999</v>
      </c>
    </row>
    <row r="364" spans="1:10" ht="42" customHeight="1">
      <c r="A364" s="7" t="s">
        <v>1292</v>
      </c>
      <c r="B364" s="7" t="s">
        <v>1509</v>
      </c>
      <c r="C364" s="33" t="s">
        <v>373</v>
      </c>
      <c r="D364" s="33" t="s">
        <v>366</v>
      </c>
      <c r="E364" s="33" t="s">
        <v>1293</v>
      </c>
      <c r="F364" s="34" t="s">
        <v>1294</v>
      </c>
      <c r="G364" s="33" t="s">
        <v>1510</v>
      </c>
      <c r="H364" s="33" t="s">
        <v>1295</v>
      </c>
      <c r="I364" s="33" t="s">
        <v>318</v>
      </c>
      <c r="J364" s="33" t="s">
        <v>453</v>
      </c>
    </row>
    <row r="365" spans="1:10" ht="61.5" customHeight="1">
      <c r="A365" s="8" t="s">
        <v>1274</v>
      </c>
      <c r="B365" s="32" t="s">
        <v>376</v>
      </c>
      <c r="C365" s="14" t="s">
        <v>1299</v>
      </c>
      <c r="D365" s="8" t="s">
        <v>1300</v>
      </c>
      <c r="E365" s="10">
        <v>177.4</v>
      </c>
      <c r="F365" s="10" t="s">
        <v>74</v>
      </c>
      <c r="G365" s="10">
        <f t="shared" si="38"/>
        <v>887</v>
      </c>
      <c r="H365" s="10">
        <f>SUM(G365*2.366)</f>
        <v>2098.6420000000003</v>
      </c>
      <c r="I365" s="10">
        <f t="shared" si="40"/>
        <v>2623.3025000000002</v>
      </c>
      <c r="J365" s="10">
        <f t="shared" si="41"/>
        <v>2308.5062000000007</v>
      </c>
    </row>
    <row r="366" spans="1:10" ht="30">
      <c r="A366" s="8" t="s">
        <v>1275</v>
      </c>
      <c r="B366" s="32" t="s">
        <v>1276</v>
      </c>
      <c r="C366" s="14" t="s">
        <v>1299</v>
      </c>
      <c r="D366" s="8" t="s">
        <v>1300</v>
      </c>
      <c r="E366" s="10">
        <v>177.4</v>
      </c>
      <c r="F366" s="10" t="s">
        <v>1108</v>
      </c>
      <c r="G366" s="10">
        <f t="shared" si="38"/>
        <v>532.2</v>
      </c>
      <c r="H366" s="10">
        <f t="shared" si="39"/>
        <v>1259.1852000000001</v>
      </c>
      <c r="I366" s="10">
        <f t="shared" si="40"/>
        <v>1573.9815</v>
      </c>
      <c r="J366" s="10">
        <f t="shared" si="41"/>
        <v>1385.1037200000003</v>
      </c>
    </row>
    <row r="367" spans="1:10" ht="30">
      <c r="A367" s="8" t="s">
        <v>1277</v>
      </c>
      <c r="B367" s="32" t="s">
        <v>1278</v>
      </c>
      <c r="C367" s="14" t="s">
        <v>1299</v>
      </c>
      <c r="D367" s="8" t="s">
        <v>1300</v>
      </c>
      <c r="E367" s="10">
        <v>177.4</v>
      </c>
      <c r="F367" s="10" t="s">
        <v>1123</v>
      </c>
      <c r="G367" s="10">
        <f t="shared" si="38"/>
        <v>266.1</v>
      </c>
      <c r="H367" s="10">
        <f t="shared" si="39"/>
        <v>629.5926000000001</v>
      </c>
      <c r="I367" s="10">
        <f t="shared" si="40"/>
        <v>786.99075</v>
      </c>
      <c r="J367" s="10">
        <f t="shared" si="41"/>
        <v>692.5518600000001</v>
      </c>
    </row>
    <row r="368" spans="1:10" ht="45">
      <c r="A368" s="8" t="s">
        <v>1279</v>
      </c>
      <c r="B368" s="32" t="s">
        <v>646</v>
      </c>
      <c r="C368" s="14" t="s">
        <v>1299</v>
      </c>
      <c r="D368" s="8" t="s">
        <v>1300</v>
      </c>
      <c r="E368" s="10">
        <v>177.4</v>
      </c>
      <c r="F368" s="10" t="s">
        <v>65</v>
      </c>
      <c r="G368" s="10">
        <f t="shared" si="38"/>
        <v>1419.2</v>
      </c>
      <c r="H368" s="10">
        <f t="shared" si="39"/>
        <v>3357.8272</v>
      </c>
      <c r="I368" s="10">
        <f t="shared" si="40"/>
        <v>4197.284000000001</v>
      </c>
      <c r="J368" s="10"/>
    </row>
    <row r="369" spans="1:10" ht="39" customHeight="1">
      <c r="A369" s="22" t="s">
        <v>1280</v>
      </c>
      <c r="B369" s="32" t="s">
        <v>377</v>
      </c>
      <c r="C369" s="14" t="s">
        <v>1299</v>
      </c>
      <c r="D369" s="8" t="s">
        <v>1300</v>
      </c>
      <c r="E369" s="10">
        <v>177.4</v>
      </c>
      <c r="F369" s="10" t="s">
        <v>172</v>
      </c>
      <c r="G369" s="10">
        <f t="shared" si="38"/>
        <v>425.76</v>
      </c>
      <c r="H369" s="10">
        <f t="shared" si="39"/>
        <v>1007.34816</v>
      </c>
      <c r="I369" s="10">
        <f t="shared" si="40"/>
        <v>1259.1852</v>
      </c>
      <c r="J369" s="10">
        <f t="shared" si="41"/>
        <v>1108.0829760000001</v>
      </c>
    </row>
    <row r="370" spans="1:10" ht="75">
      <c r="A370" s="8" t="s">
        <v>1281</v>
      </c>
      <c r="B370" s="32" t="s">
        <v>1282</v>
      </c>
      <c r="C370" s="14" t="s">
        <v>1299</v>
      </c>
      <c r="D370" s="8" t="s">
        <v>1300</v>
      </c>
      <c r="E370" s="10">
        <v>177.4</v>
      </c>
      <c r="F370" s="10" t="s">
        <v>65</v>
      </c>
      <c r="G370" s="10">
        <f t="shared" si="38"/>
        <v>1419.2</v>
      </c>
      <c r="H370" s="10">
        <f t="shared" si="39"/>
        <v>3357.8272</v>
      </c>
      <c r="I370" s="10">
        <f t="shared" si="40"/>
        <v>4197.284000000001</v>
      </c>
      <c r="J370" s="10"/>
    </row>
    <row r="371" spans="1:10" ht="60">
      <c r="A371" s="8" t="s">
        <v>1283</v>
      </c>
      <c r="B371" s="32" t="s">
        <v>1284</v>
      </c>
      <c r="C371" s="14" t="s">
        <v>1299</v>
      </c>
      <c r="D371" s="8" t="s">
        <v>1300</v>
      </c>
      <c r="E371" s="10">
        <v>177.4</v>
      </c>
      <c r="F371" s="10" t="s">
        <v>163</v>
      </c>
      <c r="G371" s="10">
        <f t="shared" si="38"/>
        <v>816.04</v>
      </c>
      <c r="H371" s="10">
        <f t="shared" si="39"/>
        <v>1930.75064</v>
      </c>
      <c r="I371" s="10">
        <f t="shared" si="40"/>
        <v>2413.4383</v>
      </c>
      <c r="J371" s="10"/>
    </row>
    <row r="372" spans="1:10" ht="75">
      <c r="A372" s="8" t="s">
        <v>1285</v>
      </c>
      <c r="B372" s="32" t="s">
        <v>1286</v>
      </c>
      <c r="C372" s="14" t="s">
        <v>1299</v>
      </c>
      <c r="D372" s="8" t="s">
        <v>1300</v>
      </c>
      <c r="E372" s="10">
        <v>158.26</v>
      </c>
      <c r="F372" s="10" t="s">
        <v>1108</v>
      </c>
      <c r="G372" s="10">
        <f t="shared" si="38"/>
        <v>474.78</v>
      </c>
      <c r="H372" s="10">
        <f t="shared" si="39"/>
        <v>1123.3294799999999</v>
      </c>
      <c r="I372" s="10">
        <f t="shared" si="40"/>
        <v>1404.16185</v>
      </c>
      <c r="J372" s="10">
        <f t="shared" si="41"/>
        <v>1235.6624279999999</v>
      </c>
    </row>
    <row r="373" spans="1:10" ht="60">
      <c r="A373" s="8" t="s">
        <v>1287</v>
      </c>
      <c r="B373" s="32" t="s">
        <v>1288</v>
      </c>
      <c r="C373" s="14" t="s">
        <v>1299</v>
      </c>
      <c r="D373" s="8" t="s">
        <v>1300</v>
      </c>
      <c r="E373" s="10">
        <v>158.26</v>
      </c>
      <c r="F373" s="10" t="s">
        <v>1313</v>
      </c>
      <c r="G373" s="10">
        <f t="shared" si="38"/>
        <v>158.26</v>
      </c>
      <c r="H373" s="10">
        <f t="shared" si="39"/>
        <v>374.44316</v>
      </c>
      <c r="I373" s="10">
        <f t="shared" si="40"/>
        <v>468.05395</v>
      </c>
      <c r="J373" s="10">
        <f t="shared" si="41"/>
        <v>411.887476</v>
      </c>
    </row>
    <row r="374" spans="1:10" ht="93" customHeight="1">
      <c r="A374" s="60"/>
      <c r="B374" s="61"/>
      <c r="C374" s="62"/>
      <c r="D374" s="63"/>
      <c r="E374" s="64"/>
      <c r="F374" s="64"/>
      <c r="G374" s="64"/>
      <c r="H374" s="64"/>
      <c r="I374" s="64"/>
      <c r="J374" s="65"/>
    </row>
    <row r="375" spans="1:10" ht="41.25" customHeight="1">
      <c r="A375" s="90" t="s">
        <v>419</v>
      </c>
      <c r="B375" s="91"/>
      <c r="C375" s="91"/>
      <c r="D375" s="91"/>
      <c r="E375" s="91"/>
      <c r="F375" s="91"/>
      <c r="G375" s="91"/>
      <c r="H375" s="91"/>
      <c r="I375" s="91"/>
      <c r="J375" s="92"/>
    </row>
    <row r="376" spans="1:10" ht="33" customHeight="1">
      <c r="A376" s="93" t="s">
        <v>1289</v>
      </c>
      <c r="B376" s="94"/>
      <c r="C376" s="94"/>
      <c r="D376" s="94"/>
      <c r="E376" s="94"/>
      <c r="F376" s="94"/>
      <c r="G376" s="94"/>
      <c r="H376" s="94"/>
      <c r="I376" s="94"/>
      <c r="J376" s="95"/>
    </row>
    <row r="377" spans="1:10" ht="42" customHeight="1">
      <c r="A377" s="57" t="s">
        <v>1292</v>
      </c>
      <c r="B377" s="57" t="s">
        <v>1509</v>
      </c>
      <c r="C377" s="44" t="s">
        <v>373</v>
      </c>
      <c r="D377" s="44" t="s">
        <v>366</v>
      </c>
      <c r="E377" s="44" t="s">
        <v>1293</v>
      </c>
      <c r="F377" s="45" t="s">
        <v>1294</v>
      </c>
      <c r="G377" s="44" t="s">
        <v>1510</v>
      </c>
      <c r="H377" s="44" t="s">
        <v>1295</v>
      </c>
      <c r="I377" s="44" t="s">
        <v>318</v>
      </c>
      <c r="J377" s="44" t="s">
        <v>453</v>
      </c>
    </row>
    <row r="378" spans="1:10" ht="45" customHeight="1">
      <c r="A378" s="89" t="s">
        <v>1290</v>
      </c>
      <c r="B378" s="32" t="s">
        <v>1291</v>
      </c>
      <c r="C378" s="14" t="s">
        <v>608</v>
      </c>
      <c r="D378" s="14" t="s">
        <v>799</v>
      </c>
      <c r="E378" s="10">
        <v>111.04</v>
      </c>
      <c r="F378" s="20" t="s">
        <v>800</v>
      </c>
      <c r="G378" s="10">
        <f>SUM(E378*F378)</f>
        <v>294.25600000000003</v>
      </c>
      <c r="H378" s="10">
        <f>SUM(G378*1.926)</f>
        <v>566.737056</v>
      </c>
      <c r="I378" s="10">
        <f>SUM(H378*1.25)</f>
        <v>708.42132</v>
      </c>
      <c r="J378" s="10"/>
    </row>
    <row r="379" spans="1:10" ht="16.5" customHeight="1">
      <c r="A379" s="89"/>
      <c r="B379" s="32" t="s">
        <v>801</v>
      </c>
      <c r="C379" s="14"/>
      <c r="D379" s="14"/>
      <c r="E379" s="10"/>
      <c r="F379" s="20"/>
      <c r="G379" s="10"/>
      <c r="H379" s="10"/>
      <c r="I379" s="10"/>
      <c r="J379" s="10"/>
    </row>
    <row r="380" spans="1:10" ht="16.5" customHeight="1">
      <c r="A380" s="89"/>
      <c r="B380" s="32" t="s">
        <v>802</v>
      </c>
      <c r="C380" s="14" t="s">
        <v>608</v>
      </c>
      <c r="D380" s="14" t="s">
        <v>799</v>
      </c>
      <c r="E380" s="10">
        <v>111.04</v>
      </c>
      <c r="F380" s="20" t="s">
        <v>94</v>
      </c>
      <c r="G380" s="10">
        <f>SUM(E380*F380)</f>
        <v>38.864</v>
      </c>
      <c r="H380" s="10">
        <f aca="true" t="shared" si="42" ref="H380:H392">SUM(G380*1.926)</f>
        <v>74.852064</v>
      </c>
      <c r="I380" s="10">
        <f>SUM(H380*1.25)</f>
        <v>93.56508</v>
      </c>
      <c r="J380" s="10"/>
    </row>
    <row r="381" spans="1:10" ht="16.5" customHeight="1">
      <c r="A381" s="89"/>
      <c r="B381" s="32" t="s">
        <v>803</v>
      </c>
      <c r="C381" s="14" t="s">
        <v>608</v>
      </c>
      <c r="D381" s="14" t="s">
        <v>799</v>
      </c>
      <c r="E381" s="10">
        <v>111.04</v>
      </c>
      <c r="F381" s="20" t="s">
        <v>1453</v>
      </c>
      <c r="G381" s="10">
        <f>SUM(E381*F381)</f>
        <v>55.52</v>
      </c>
      <c r="H381" s="10">
        <f t="shared" si="42"/>
        <v>106.93152</v>
      </c>
      <c r="I381" s="10">
        <f>SUM(H381*1.25)</f>
        <v>133.6644</v>
      </c>
      <c r="J381" s="10"/>
    </row>
    <row r="382" spans="1:10" ht="21" customHeight="1">
      <c r="A382" s="89"/>
      <c r="B382" s="54" t="s">
        <v>804</v>
      </c>
      <c r="C382" s="14" t="s">
        <v>608</v>
      </c>
      <c r="D382" s="14" t="s">
        <v>799</v>
      </c>
      <c r="E382" s="10">
        <v>111.04</v>
      </c>
      <c r="F382" s="20" t="s">
        <v>837</v>
      </c>
      <c r="G382" s="10">
        <f>SUM(E382*F382)</f>
        <v>79.9488</v>
      </c>
      <c r="H382" s="10">
        <f t="shared" si="42"/>
        <v>153.98138880000002</v>
      </c>
      <c r="I382" s="10">
        <f>SUM(H382*1.25)</f>
        <v>192.47673600000002</v>
      </c>
      <c r="J382" s="10"/>
    </row>
    <row r="383" spans="1:10" ht="21.75" customHeight="1">
      <c r="A383" s="89"/>
      <c r="B383" s="54" t="s">
        <v>805</v>
      </c>
      <c r="C383" s="14" t="s">
        <v>608</v>
      </c>
      <c r="D383" s="14" t="s">
        <v>799</v>
      </c>
      <c r="E383" s="10">
        <v>111.04</v>
      </c>
      <c r="F383" s="20" t="s">
        <v>1332</v>
      </c>
      <c r="G383" s="10">
        <f>SUM(E383*F383)</f>
        <v>119.92320000000001</v>
      </c>
      <c r="H383" s="10">
        <f t="shared" si="42"/>
        <v>230.97208320000001</v>
      </c>
      <c r="I383" s="10">
        <f>SUM(H383*1.25)</f>
        <v>288.715104</v>
      </c>
      <c r="J383" s="10"/>
    </row>
    <row r="384" spans="1:10" ht="33" customHeight="1">
      <c r="A384" s="8" t="s">
        <v>806</v>
      </c>
      <c r="B384" s="32" t="s">
        <v>807</v>
      </c>
      <c r="C384" s="14" t="s">
        <v>608</v>
      </c>
      <c r="D384" s="14" t="s">
        <v>799</v>
      </c>
      <c r="E384" s="10">
        <v>111.04</v>
      </c>
      <c r="F384" s="20" t="s">
        <v>808</v>
      </c>
      <c r="G384" s="10">
        <f>SUM(E384*F384)</f>
        <v>44.416000000000004</v>
      </c>
      <c r="H384" s="10">
        <f t="shared" si="42"/>
        <v>85.54521600000001</v>
      </c>
      <c r="I384" s="10">
        <f>SUM(H384*1.25)</f>
        <v>106.93152</v>
      </c>
      <c r="J384" s="10"/>
    </row>
    <row r="385" spans="1:10" ht="33.75" customHeight="1">
      <c r="A385" s="89" t="s">
        <v>810</v>
      </c>
      <c r="B385" s="71" t="s">
        <v>811</v>
      </c>
      <c r="C385" s="84" t="s">
        <v>378</v>
      </c>
      <c r="D385" s="14" t="s">
        <v>1333</v>
      </c>
      <c r="E385" s="10">
        <v>111.04</v>
      </c>
      <c r="F385" s="20">
        <v>0.5</v>
      </c>
      <c r="G385" s="10">
        <f aca="true" t="shared" si="43" ref="G385:G392">SUM(E385*F385)</f>
        <v>55.52</v>
      </c>
      <c r="H385" s="10">
        <f t="shared" si="42"/>
        <v>106.93152</v>
      </c>
      <c r="I385" s="73">
        <f>SUM(H385+H386)*1.25</f>
        <v>241.207425</v>
      </c>
      <c r="J385" s="73"/>
    </row>
    <row r="386" spans="1:10" ht="20.25" customHeight="1">
      <c r="A386" s="89"/>
      <c r="B386" s="71"/>
      <c r="C386" s="84"/>
      <c r="D386" s="14" t="s">
        <v>631</v>
      </c>
      <c r="E386" s="10">
        <v>89.34</v>
      </c>
      <c r="F386" s="20">
        <v>0.5</v>
      </c>
      <c r="G386" s="10">
        <f t="shared" si="43"/>
        <v>44.67</v>
      </c>
      <c r="H386" s="10">
        <f t="shared" si="42"/>
        <v>86.03442</v>
      </c>
      <c r="I386" s="73"/>
      <c r="J386" s="73"/>
    </row>
    <row r="387" spans="1:10" ht="21" customHeight="1">
      <c r="A387" s="89"/>
      <c r="B387" s="84" t="s">
        <v>812</v>
      </c>
      <c r="C387" s="84" t="s">
        <v>378</v>
      </c>
      <c r="D387" s="14" t="s">
        <v>1333</v>
      </c>
      <c r="E387" s="10">
        <v>111.04</v>
      </c>
      <c r="F387" s="20">
        <v>0.75</v>
      </c>
      <c r="G387" s="20">
        <f t="shared" si="43"/>
        <v>83.28</v>
      </c>
      <c r="H387" s="10">
        <f t="shared" si="42"/>
        <v>160.39728</v>
      </c>
      <c r="I387" s="73">
        <f>SUM(H387+H388)*1.25</f>
        <v>400.9932</v>
      </c>
      <c r="J387" s="73"/>
    </row>
    <row r="388" spans="1:10" ht="19.5" customHeight="1">
      <c r="A388" s="89"/>
      <c r="B388" s="84"/>
      <c r="C388" s="84"/>
      <c r="D388" s="14" t="s">
        <v>631</v>
      </c>
      <c r="E388" s="10">
        <v>111.04</v>
      </c>
      <c r="F388" s="20">
        <v>0.75</v>
      </c>
      <c r="G388" s="20">
        <f t="shared" si="43"/>
        <v>83.28</v>
      </c>
      <c r="H388" s="10">
        <f t="shared" si="42"/>
        <v>160.39728</v>
      </c>
      <c r="I388" s="73"/>
      <c r="J388" s="73"/>
    </row>
    <row r="389" spans="1:10" ht="32.25" customHeight="1">
      <c r="A389" s="89" t="s">
        <v>813</v>
      </c>
      <c r="B389" s="71" t="s">
        <v>814</v>
      </c>
      <c r="C389" s="84" t="s">
        <v>815</v>
      </c>
      <c r="D389" s="14" t="s">
        <v>632</v>
      </c>
      <c r="E389" s="10">
        <v>111.04</v>
      </c>
      <c r="F389" s="10">
        <v>0.4</v>
      </c>
      <c r="G389" s="10">
        <f t="shared" si="43"/>
        <v>44.416000000000004</v>
      </c>
      <c r="H389" s="10">
        <f t="shared" si="42"/>
        <v>85.54521600000001</v>
      </c>
      <c r="I389" s="73">
        <f>SUM(H389+H390)*1.25</f>
        <v>192.96594000000002</v>
      </c>
      <c r="J389" s="73"/>
    </row>
    <row r="390" spans="1:10" ht="24" customHeight="1">
      <c r="A390" s="89"/>
      <c r="B390" s="71"/>
      <c r="C390" s="84"/>
      <c r="D390" s="14" t="s">
        <v>631</v>
      </c>
      <c r="E390" s="10">
        <v>89.34</v>
      </c>
      <c r="F390" s="10">
        <v>0.4</v>
      </c>
      <c r="G390" s="10">
        <f t="shared" si="43"/>
        <v>35.736000000000004</v>
      </c>
      <c r="H390" s="10">
        <f t="shared" si="42"/>
        <v>68.82753600000001</v>
      </c>
      <c r="I390" s="73"/>
      <c r="J390" s="73"/>
    </row>
    <row r="391" spans="1:10" ht="19.5" customHeight="1">
      <c r="A391" s="89"/>
      <c r="B391" s="84" t="s">
        <v>812</v>
      </c>
      <c r="C391" s="84" t="s">
        <v>378</v>
      </c>
      <c r="D391" s="14" t="s">
        <v>632</v>
      </c>
      <c r="E391" s="10">
        <v>111.04</v>
      </c>
      <c r="F391" s="20">
        <v>0.5</v>
      </c>
      <c r="G391" s="10">
        <f t="shared" si="43"/>
        <v>55.52</v>
      </c>
      <c r="H391" s="10">
        <f t="shared" si="42"/>
        <v>106.93152</v>
      </c>
      <c r="I391" s="73">
        <f>SUM(H391+H392)*1.25</f>
        <v>241.207425</v>
      </c>
      <c r="J391" s="73"/>
    </row>
    <row r="392" spans="1:10" ht="17.25" customHeight="1">
      <c r="A392" s="108"/>
      <c r="B392" s="127"/>
      <c r="C392" s="127"/>
      <c r="D392" s="15" t="s">
        <v>631</v>
      </c>
      <c r="E392" s="12">
        <v>89.34</v>
      </c>
      <c r="F392" s="59">
        <v>0.5</v>
      </c>
      <c r="G392" s="12">
        <f t="shared" si="43"/>
        <v>44.67</v>
      </c>
      <c r="H392" s="12">
        <f t="shared" si="42"/>
        <v>86.03442</v>
      </c>
      <c r="I392" s="103"/>
      <c r="J392" s="103"/>
    </row>
    <row r="393" spans="1:10" ht="97.5" customHeight="1">
      <c r="A393" s="60"/>
      <c r="B393" s="62"/>
      <c r="C393" s="62"/>
      <c r="D393" s="62"/>
      <c r="E393" s="64"/>
      <c r="F393" s="66"/>
      <c r="G393" s="64"/>
      <c r="H393" s="64"/>
      <c r="I393" s="64"/>
      <c r="J393" s="65"/>
    </row>
    <row r="394" spans="1:10" ht="48" customHeight="1">
      <c r="A394" s="80" t="s">
        <v>420</v>
      </c>
      <c r="B394" s="81"/>
      <c r="C394" s="81"/>
      <c r="D394" s="81"/>
      <c r="E394" s="81"/>
      <c r="F394" s="81"/>
      <c r="G394" s="81"/>
      <c r="H394" s="81"/>
      <c r="I394" s="81"/>
      <c r="J394" s="82"/>
    </row>
    <row r="395" spans="1:10" ht="38.25" customHeight="1">
      <c r="A395" s="105" t="s">
        <v>421</v>
      </c>
      <c r="B395" s="106"/>
      <c r="C395" s="106"/>
      <c r="D395" s="106"/>
      <c r="E395" s="106"/>
      <c r="F395" s="106"/>
      <c r="G395" s="106"/>
      <c r="H395" s="106"/>
      <c r="I395" s="106"/>
      <c r="J395" s="107"/>
    </row>
    <row r="396" spans="1:10" ht="42.75">
      <c r="A396" s="57" t="s">
        <v>1292</v>
      </c>
      <c r="B396" s="57" t="s">
        <v>1509</v>
      </c>
      <c r="C396" s="44" t="s">
        <v>373</v>
      </c>
      <c r="D396" s="44" t="s">
        <v>366</v>
      </c>
      <c r="E396" s="44" t="s">
        <v>1293</v>
      </c>
      <c r="F396" s="45" t="s">
        <v>1294</v>
      </c>
      <c r="G396" s="44" t="s">
        <v>1510</v>
      </c>
      <c r="H396" s="44" t="s">
        <v>1295</v>
      </c>
      <c r="I396" s="44" t="s">
        <v>318</v>
      </c>
      <c r="J396" s="44" t="s">
        <v>453</v>
      </c>
    </row>
    <row r="397" spans="1:10" ht="18" customHeight="1">
      <c r="A397" s="89" t="s">
        <v>816</v>
      </c>
      <c r="B397" s="71" t="s">
        <v>380</v>
      </c>
      <c r="C397" s="84" t="s">
        <v>809</v>
      </c>
      <c r="D397" s="14" t="s">
        <v>820</v>
      </c>
      <c r="E397" s="10">
        <v>71.47</v>
      </c>
      <c r="F397" s="20">
        <v>0.43</v>
      </c>
      <c r="G397" s="20">
        <f>SUM(E397*F397)</f>
        <v>30.7321</v>
      </c>
      <c r="H397" s="20">
        <f>SUM(G397*1.926)</f>
        <v>59.190024599999994</v>
      </c>
      <c r="I397" s="73">
        <v>176.57</v>
      </c>
      <c r="J397" s="73">
        <v>157.78</v>
      </c>
    </row>
    <row r="398" spans="1:10" ht="17.25" customHeight="1">
      <c r="A398" s="89"/>
      <c r="B398" s="71"/>
      <c r="C398" s="84"/>
      <c r="D398" s="14" t="s">
        <v>499</v>
      </c>
      <c r="E398" s="10">
        <v>79.77</v>
      </c>
      <c r="F398" s="20">
        <v>0.43</v>
      </c>
      <c r="G398" s="10">
        <f aca="true" t="shared" si="44" ref="G398:G420">SUM(E398*F398)</f>
        <v>34.3011</v>
      </c>
      <c r="H398" s="10">
        <f aca="true" t="shared" si="45" ref="H398:H420">SUM(G398*1.926)</f>
        <v>66.0639186</v>
      </c>
      <c r="I398" s="73"/>
      <c r="J398" s="73"/>
    </row>
    <row r="399" spans="1:10" ht="18.75" customHeight="1">
      <c r="A399" s="89" t="s">
        <v>817</v>
      </c>
      <c r="B399" s="71" t="s">
        <v>379</v>
      </c>
      <c r="C399" s="84" t="s">
        <v>809</v>
      </c>
      <c r="D399" s="14" t="s">
        <v>820</v>
      </c>
      <c r="E399" s="10">
        <v>71.47</v>
      </c>
      <c r="F399" s="20">
        <v>0.58</v>
      </c>
      <c r="G399" s="20">
        <f t="shared" si="44"/>
        <v>41.4526</v>
      </c>
      <c r="H399" s="20">
        <f t="shared" si="45"/>
        <v>79.83770759999999</v>
      </c>
      <c r="I399" s="73">
        <v>241.18</v>
      </c>
      <c r="J399" s="73">
        <v>213.84</v>
      </c>
    </row>
    <row r="400" spans="1:10" ht="15" customHeight="1">
      <c r="A400" s="89"/>
      <c r="B400" s="71"/>
      <c r="C400" s="84"/>
      <c r="D400" s="14" t="s">
        <v>499</v>
      </c>
      <c r="E400" s="10">
        <v>79.77</v>
      </c>
      <c r="F400" s="10">
        <v>0.58</v>
      </c>
      <c r="G400" s="10">
        <f t="shared" si="44"/>
        <v>46.2666</v>
      </c>
      <c r="H400" s="10">
        <f t="shared" si="45"/>
        <v>89.10947159999999</v>
      </c>
      <c r="I400" s="73"/>
      <c r="J400" s="73"/>
    </row>
    <row r="401" spans="1:10" ht="20.25" customHeight="1">
      <c r="A401" s="89" t="s">
        <v>246</v>
      </c>
      <c r="B401" s="71" t="s">
        <v>381</v>
      </c>
      <c r="C401" s="84" t="s">
        <v>189</v>
      </c>
      <c r="D401" s="14" t="s">
        <v>820</v>
      </c>
      <c r="E401" s="10">
        <v>71.47</v>
      </c>
      <c r="F401" s="20">
        <v>0.03</v>
      </c>
      <c r="G401" s="20">
        <f t="shared" si="44"/>
        <v>2.1441</v>
      </c>
      <c r="H401" s="20">
        <f t="shared" si="45"/>
        <v>4.1295366</v>
      </c>
      <c r="I401" s="73">
        <f>SUM(H401+H402)*1.25</f>
        <v>10.923309</v>
      </c>
      <c r="J401" s="73">
        <f>SUM(H401+H402)*1.1</f>
        <v>9.61251192</v>
      </c>
    </row>
    <row r="402" spans="1:10" ht="19.5" customHeight="1">
      <c r="A402" s="89"/>
      <c r="B402" s="71"/>
      <c r="C402" s="84"/>
      <c r="D402" s="14" t="s">
        <v>499</v>
      </c>
      <c r="E402" s="10">
        <v>79.77</v>
      </c>
      <c r="F402" s="10">
        <v>0.03</v>
      </c>
      <c r="G402" s="10">
        <f t="shared" si="44"/>
        <v>2.3931</v>
      </c>
      <c r="H402" s="10">
        <f t="shared" si="45"/>
        <v>4.6091106</v>
      </c>
      <c r="I402" s="73"/>
      <c r="J402" s="73"/>
    </row>
    <row r="403" spans="1:10" ht="16.5" customHeight="1">
      <c r="A403" s="89" t="s">
        <v>818</v>
      </c>
      <c r="B403" s="71" t="s">
        <v>382</v>
      </c>
      <c r="C403" s="84" t="s">
        <v>478</v>
      </c>
      <c r="D403" s="14" t="s">
        <v>820</v>
      </c>
      <c r="E403" s="20">
        <v>71.47</v>
      </c>
      <c r="F403" s="20">
        <v>0.02</v>
      </c>
      <c r="G403" s="20">
        <f t="shared" si="44"/>
        <v>1.4294</v>
      </c>
      <c r="H403" s="20">
        <f t="shared" si="45"/>
        <v>2.7530243999999997</v>
      </c>
      <c r="I403" s="73">
        <v>15.28</v>
      </c>
      <c r="J403" s="73">
        <v>8.95</v>
      </c>
    </row>
    <row r="404" spans="1:10" ht="19.5" customHeight="1">
      <c r="A404" s="89"/>
      <c r="B404" s="71"/>
      <c r="C404" s="84"/>
      <c r="D404" s="14" t="s">
        <v>499</v>
      </c>
      <c r="E404" s="10">
        <v>79.77</v>
      </c>
      <c r="F404" s="10">
        <v>0.02</v>
      </c>
      <c r="G404" s="10">
        <f t="shared" si="44"/>
        <v>1.5954</v>
      </c>
      <c r="H404" s="10">
        <f t="shared" si="45"/>
        <v>3.0727404</v>
      </c>
      <c r="I404" s="73"/>
      <c r="J404" s="73"/>
    </row>
    <row r="405" spans="1:10" ht="28.5" customHeight="1">
      <c r="A405" s="89" t="s">
        <v>819</v>
      </c>
      <c r="B405" s="71" t="s">
        <v>383</v>
      </c>
      <c r="C405" s="84" t="s">
        <v>821</v>
      </c>
      <c r="D405" s="14" t="s">
        <v>820</v>
      </c>
      <c r="E405" s="10">
        <v>71.47</v>
      </c>
      <c r="F405" s="20">
        <v>0.14</v>
      </c>
      <c r="G405" s="10">
        <f t="shared" si="44"/>
        <v>10.0058</v>
      </c>
      <c r="H405" s="20">
        <f t="shared" si="45"/>
        <v>19.2711708</v>
      </c>
      <c r="I405" s="73">
        <f aca="true" t="shared" si="46" ref="I405:I413">SUM(H405+H406)*1.25</f>
        <v>52.89590475</v>
      </c>
      <c r="J405" s="73">
        <v>94.3</v>
      </c>
    </row>
    <row r="406" spans="1:10" ht="27" customHeight="1">
      <c r="A406" s="89"/>
      <c r="B406" s="71"/>
      <c r="C406" s="84"/>
      <c r="D406" s="14" t="s">
        <v>499</v>
      </c>
      <c r="E406" s="10">
        <v>79.77</v>
      </c>
      <c r="F406" s="20">
        <v>0.15</v>
      </c>
      <c r="G406" s="10">
        <f t="shared" si="44"/>
        <v>11.965499999999999</v>
      </c>
      <c r="H406" s="10">
        <f t="shared" si="45"/>
        <v>23.045552999999998</v>
      </c>
      <c r="I406" s="73"/>
      <c r="J406" s="73"/>
    </row>
    <row r="407" spans="1:10" ht="30" customHeight="1">
      <c r="A407" s="89" t="s">
        <v>822</v>
      </c>
      <c r="B407" s="71" t="s">
        <v>384</v>
      </c>
      <c r="C407" s="84" t="s">
        <v>385</v>
      </c>
      <c r="D407" s="14" t="s">
        <v>820</v>
      </c>
      <c r="E407" s="10">
        <v>71.47</v>
      </c>
      <c r="F407" s="20">
        <v>0.05</v>
      </c>
      <c r="G407" s="10">
        <f t="shared" si="44"/>
        <v>3.5735</v>
      </c>
      <c r="H407" s="10">
        <f t="shared" si="45"/>
        <v>6.882561</v>
      </c>
      <c r="I407" s="73">
        <f t="shared" si="46"/>
        <v>18.205515000000002</v>
      </c>
      <c r="J407" s="73">
        <f>SUM(H407+H408)*1.1</f>
        <v>16.0208532</v>
      </c>
    </row>
    <row r="408" spans="1:10" ht="28.5" customHeight="1">
      <c r="A408" s="89"/>
      <c r="B408" s="71"/>
      <c r="C408" s="84"/>
      <c r="D408" s="14" t="s">
        <v>499</v>
      </c>
      <c r="E408" s="10">
        <v>79.77</v>
      </c>
      <c r="F408" s="20">
        <v>0.05</v>
      </c>
      <c r="G408" s="10">
        <f t="shared" si="44"/>
        <v>3.9885</v>
      </c>
      <c r="H408" s="10">
        <f t="shared" si="45"/>
        <v>7.681851</v>
      </c>
      <c r="I408" s="73"/>
      <c r="J408" s="73"/>
    </row>
    <row r="409" spans="1:10" ht="39" customHeight="1">
      <c r="A409" s="89" t="s">
        <v>823</v>
      </c>
      <c r="B409" s="71" t="s">
        <v>388</v>
      </c>
      <c r="C409" s="84" t="s">
        <v>386</v>
      </c>
      <c r="D409" s="14" t="s">
        <v>820</v>
      </c>
      <c r="E409" s="10">
        <v>71.47</v>
      </c>
      <c r="F409" s="20">
        <v>0.05</v>
      </c>
      <c r="G409" s="10">
        <f t="shared" si="44"/>
        <v>3.5735</v>
      </c>
      <c r="H409" s="10">
        <f t="shared" si="45"/>
        <v>6.882561</v>
      </c>
      <c r="I409" s="73">
        <f t="shared" si="46"/>
        <v>18.205515000000002</v>
      </c>
      <c r="J409" s="73">
        <f>SUM(H409+H410)*1.1</f>
        <v>16.0208532</v>
      </c>
    </row>
    <row r="410" spans="1:10" ht="24" customHeight="1">
      <c r="A410" s="89"/>
      <c r="B410" s="71"/>
      <c r="C410" s="84"/>
      <c r="D410" s="14" t="s">
        <v>499</v>
      </c>
      <c r="E410" s="10">
        <v>79.77</v>
      </c>
      <c r="F410" s="20">
        <v>0.05</v>
      </c>
      <c r="G410" s="10">
        <f t="shared" si="44"/>
        <v>3.9885</v>
      </c>
      <c r="H410" s="10">
        <f t="shared" si="45"/>
        <v>7.681851</v>
      </c>
      <c r="I410" s="73"/>
      <c r="J410" s="73"/>
    </row>
    <row r="411" spans="1:10" ht="21" customHeight="1">
      <c r="A411" s="89" t="s">
        <v>825</v>
      </c>
      <c r="B411" s="71" t="s">
        <v>824</v>
      </c>
      <c r="C411" s="84" t="s">
        <v>386</v>
      </c>
      <c r="D411" s="14" t="s">
        <v>387</v>
      </c>
      <c r="E411" s="10">
        <v>71.47</v>
      </c>
      <c r="F411" s="20">
        <v>0.2</v>
      </c>
      <c r="G411" s="10">
        <f t="shared" si="44"/>
        <v>14.294</v>
      </c>
      <c r="H411" s="10">
        <f t="shared" si="45"/>
        <v>27.530244</v>
      </c>
      <c r="I411" s="73">
        <f t="shared" si="46"/>
        <v>72.82206000000001</v>
      </c>
      <c r="J411" s="73">
        <f>SUM(H411+H412)*1.1</f>
        <v>64.0834128</v>
      </c>
    </row>
    <row r="412" spans="1:10" ht="19.5" customHeight="1">
      <c r="A412" s="89"/>
      <c r="B412" s="71"/>
      <c r="C412" s="84"/>
      <c r="D412" s="14" t="s">
        <v>499</v>
      </c>
      <c r="E412" s="10">
        <v>79.77</v>
      </c>
      <c r="F412" s="20">
        <v>0.2</v>
      </c>
      <c r="G412" s="10">
        <f t="shared" si="44"/>
        <v>15.954</v>
      </c>
      <c r="H412" s="10">
        <f t="shared" si="45"/>
        <v>30.727404</v>
      </c>
      <c r="I412" s="73"/>
      <c r="J412" s="73"/>
    </row>
    <row r="413" spans="1:10" ht="22.5" customHeight="1">
      <c r="A413" s="89" t="s">
        <v>829</v>
      </c>
      <c r="B413" s="71" t="s">
        <v>828</v>
      </c>
      <c r="C413" s="84" t="s">
        <v>386</v>
      </c>
      <c r="D413" s="14" t="s">
        <v>820</v>
      </c>
      <c r="E413" s="10">
        <v>71.47</v>
      </c>
      <c r="F413" s="20">
        <v>0.32</v>
      </c>
      <c r="G413" s="10">
        <f t="shared" si="44"/>
        <v>22.8704</v>
      </c>
      <c r="H413" s="10">
        <f t="shared" si="45"/>
        <v>44.048390399999995</v>
      </c>
      <c r="I413" s="73">
        <f t="shared" si="46"/>
        <v>116.515296</v>
      </c>
      <c r="J413" s="73">
        <f>SUM(H413+H414)*1.1</f>
        <v>102.53346048</v>
      </c>
    </row>
    <row r="414" spans="1:10" ht="20.25" customHeight="1">
      <c r="A414" s="89"/>
      <c r="B414" s="71"/>
      <c r="C414" s="84"/>
      <c r="D414" s="14" t="s">
        <v>499</v>
      </c>
      <c r="E414" s="10">
        <v>79.77</v>
      </c>
      <c r="F414" s="20">
        <v>0.32</v>
      </c>
      <c r="G414" s="10">
        <f t="shared" si="44"/>
        <v>25.5264</v>
      </c>
      <c r="H414" s="10">
        <f t="shared" si="45"/>
        <v>49.1638464</v>
      </c>
      <c r="I414" s="73"/>
      <c r="J414" s="73"/>
    </row>
    <row r="415" spans="1:10" ht="24" customHeight="1">
      <c r="A415" s="8" t="s">
        <v>827</v>
      </c>
      <c r="B415" s="32" t="s">
        <v>826</v>
      </c>
      <c r="C415" s="14" t="s">
        <v>830</v>
      </c>
      <c r="D415" s="8" t="s">
        <v>222</v>
      </c>
      <c r="E415" s="10">
        <v>79.77</v>
      </c>
      <c r="F415" s="10" t="s">
        <v>57</v>
      </c>
      <c r="G415" s="10">
        <f t="shared" si="44"/>
        <v>23.930999999999997</v>
      </c>
      <c r="H415" s="10">
        <f t="shared" si="45"/>
        <v>46.091105999999996</v>
      </c>
      <c r="I415" s="10">
        <f>SUM(H415*1.25)</f>
        <v>57.613882499999995</v>
      </c>
      <c r="J415" s="10">
        <f>SUM(H415*1.1)</f>
        <v>50.7002166</v>
      </c>
    </row>
    <row r="416" spans="1:10" ht="35.25" customHeight="1">
      <c r="A416" s="89" t="s">
        <v>345</v>
      </c>
      <c r="B416" s="32" t="s">
        <v>488</v>
      </c>
      <c r="C416" s="14" t="s">
        <v>1115</v>
      </c>
      <c r="D416" s="8" t="s">
        <v>222</v>
      </c>
      <c r="E416" s="10">
        <v>79.77</v>
      </c>
      <c r="F416" s="10" t="s">
        <v>1319</v>
      </c>
      <c r="G416" s="10">
        <f t="shared" si="44"/>
        <v>76.5792</v>
      </c>
      <c r="H416" s="10">
        <f t="shared" si="45"/>
        <v>147.4915392</v>
      </c>
      <c r="I416" s="10">
        <v>204.36</v>
      </c>
      <c r="J416" s="10">
        <v>182.24</v>
      </c>
    </row>
    <row r="417" spans="1:10" ht="23.25" customHeight="1">
      <c r="A417" s="89"/>
      <c r="B417" s="14" t="s">
        <v>611</v>
      </c>
      <c r="C417" s="14" t="s">
        <v>1115</v>
      </c>
      <c r="D417" s="8" t="s">
        <v>222</v>
      </c>
      <c r="E417" s="10">
        <v>79.77</v>
      </c>
      <c r="F417" s="10" t="s">
        <v>497</v>
      </c>
      <c r="G417" s="10">
        <f t="shared" si="44"/>
        <v>95.72399999999999</v>
      </c>
      <c r="H417" s="10">
        <f t="shared" si="45"/>
        <v>184.36442399999999</v>
      </c>
      <c r="I417" s="10">
        <f>SUM(H417*1.25)</f>
        <v>230.45552999999998</v>
      </c>
      <c r="J417" s="10">
        <f>SUM(H417*1.1)</f>
        <v>202.8008664</v>
      </c>
    </row>
    <row r="418" spans="1:10" ht="45" customHeight="1">
      <c r="A418" s="7" t="s">
        <v>1292</v>
      </c>
      <c r="B418" s="7" t="s">
        <v>1509</v>
      </c>
      <c r="C418" s="33" t="s">
        <v>373</v>
      </c>
      <c r="D418" s="33" t="s">
        <v>366</v>
      </c>
      <c r="E418" s="33" t="s">
        <v>1293</v>
      </c>
      <c r="F418" s="34" t="s">
        <v>1294</v>
      </c>
      <c r="G418" s="33" t="s">
        <v>1510</v>
      </c>
      <c r="H418" s="33" t="s">
        <v>1295</v>
      </c>
      <c r="I418" s="33" t="s">
        <v>318</v>
      </c>
      <c r="J418" s="33" t="s">
        <v>453</v>
      </c>
    </row>
    <row r="419" spans="1:10" ht="43.5" customHeight="1">
      <c r="A419" s="8" t="s">
        <v>553</v>
      </c>
      <c r="B419" s="32" t="s">
        <v>554</v>
      </c>
      <c r="C419" s="14" t="s">
        <v>555</v>
      </c>
      <c r="D419" s="8" t="s">
        <v>1333</v>
      </c>
      <c r="E419" s="10">
        <v>111.04</v>
      </c>
      <c r="F419" s="10" t="s">
        <v>1453</v>
      </c>
      <c r="G419" s="10">
        <f t="shared" si="44"/>
        <v>55.52</v>
      </c>
      <c r="H419" s="10">
        <f t="shared" si="45"/>
        <v>106.93152</v>
      </c>
      <c r="I419" s="10">
        <f>SUM(H419*1.25)</f>
        <v>133.6644</v>
      </c>
      <c r="J419" s="10">
        <f>SUM(H419*1.1)</f>
        <v>117.62467200000002</v>
      </c>
    </row>
    <row r="420" spans="1:10" ht="22.5" customHeight="1">
      <c r="A420" s="8" t="s">
        <v>556</v>
      </c>
      <c r="B420" s="32" t="s">
        <v>557</v>
      </c>
      <c r="C420" s="14" t="s">
        <v>555</v>
      </c>
      <c r="D420" s="8" t="s">
        <v>1333</v>
      </c>
      <c r="E420" s="10">
        <v>111.04</v>
      </c>
      <c r="F420" s="10" t="s">
        <v>1123</v>
      </c>
      <c r="G420" s="10">
        <f t="shared" si="44"/>
        <v>166.56</v>
      </c>
      <c r="H420" s="10">
        <f t="shared" si="45"/>
        <v>320.79456</v>
      </c>
      <c r="I420" s="10">
        <f>SUM(H420*1.25)</f>
        <v>400.9932</v>
      </c>
      <c r="J420" s="10">
        <f>SUM(H420*1.1)</f>
        <v>352.87401600000004</v>
      </c>
    </row>
    <row r="421" spans="1:10" ht="50.25" customHeight="1">
      <c r="A421" s="85" t="s">
        <v>422</v>
      </c>
      <c r="B421" s="85"/>
      <c r="C421" s="85"/>
      <c r="D421" s="85"/>
      <c r="E421" s="85"/>
      <c r="F421" s="85"/>
      <c r="G421" s="85"/>
      <c r="H421" s="85"/>
      <c r="I421" s="85"/>
      <c r="J421" s="85"/>
    </row>
    <row r="422" spans="1:10" ht="42.75" customHeight="1">
      <c r="A422" s="7" t="s">
        <v>1292</v>
      </c>
      <c r="B422" s="7" t="s">
        <v>1509</v>
      </c>
      <c r="C422" s="33" t="s">
        <v>373</v>
      </c>
      <c r="D422" s="33" t="s">
        <v>366</v>
      </c>
      <c r="E422" s="33" t="s">
        <v>1293</v>
      </c>
      <c r="F422" s="34" t="s">
        <v>1294</v>
      </c>
      <c r="G422" s="33" t="s">
        <v>1510</v>
      </c>
      <c r="H422" s="33" t="s">
        <v>1295</v>
      </c>
      <c r="I422" s="33" t="s">
        <v>318</v>
      </c>
      <c r="J422" s="33" t="s">
        <v>453</v>
      </c>
    </row>
    <row r="423" spans="1:10" ht="24" customHeight="1">
      <c r="A423" s="89" t="s">
        <v>600</v>
      </c>
      <c r="B423" s="71" t="s">
        <v>601</v>
      </c>
      <c r="C423" s="84" t="s">
        <v>602</v>
      </c>
      <c r="D423" s="14" t="s">
        <v>500</v>
      </c>
      <c r="E423" s="10">
        <v>110.61</v>
      </c>
      <c r="F423" s="10">
        <v>0.8</v>
      </c>
      <c r="G423" s="10">
        <f>SUM(E423*F423)</f>
        <v>88.488</v>
      </c>
      <c r="H423" s="10">
        <f>SUM(G423*2.366)</f>
        <v>209.362608</v>
      </c>
      <c r="I423" s="73">
        <f>SUM(H423+H424)*1.25</f>
        <v>450.43908</v>
      </c>
      <c r="J423" s="73">
        <f>SUM(H423+H424)*1.1</f>
        <v>396.38639040000004</v>
      </c>
    </row>
    <row r="424" spans="1:10" ht="21.75" customHeight="1">
      <c r="A424" s="89"/>
      <c r="B424" s="71"/>
      <c r="C424" s="84"/>
      <c r="D424" s="14" t="s">
        <v>222</v>
      </c>
      <c r="E424" s="10">
        <v>79.77</v>
      </c>
      <c r="F424" s="20">
        <v>0.8</v>
      </c>
      <c r="G424" s="20">
        <f>SUM(E424*F424)</f>
        <v>63.816</v>
      </c>
      <c r="H424" s="20">
        <f>SUM(G424*2.366)</f>
        <v>150.98865600000002</v>
      </c>
      <c r="I424" s="73"/>
      <c r="J424" s="73"/>
    </row>
    <row r="425" spans="1:10" ht="35.25" customHeight="1">
      <c r="A425" s="89"/>
      <c r="B425" s="32" t="s">
        <v>599</v>
      </c>
      <c r="C425" s="84"/>
      <c r="D425" s="84"/>
      <c r="E425" s="84"/>
      <c r="F425" s="84"/>
      <c r="G425" s="84"/>
      <c r="H425" s="84"/>
      <c r="I425" s="84"/>
      <c r="J425" s="84"/>
    </row>
    <row r="426" spans="1:10" ht="26.25" customHeight="1">
      <c r="A426" s="89" t="s">
        <v>649</v>
      </c>
      <c r="B426" s="71" t="s">
        <v>647</v>
      </c>
      <c r="C426" s="84" t="s">
        <v>648</v>
      </c>
      <c r="D426" s="14" t="s">
        <v>500</v>
      </c>
      <c r="E426" s="10">
        <v>110.61</v>
      </c>
      <c r="F426" s="20">
        <v>35</v>
      </c>
      <c r="G426" s="20">
        <f>SUM(E426*F426)</f>
        <v>3871.35</v>
      </c>
      <c r="H426" s="20">
        <f>SUM(G426*2.366)</f>
        <v>9159.6141</v>
      </c>
      <c r="I426" s="73">
        <f>SUM(H426+H427)*1.25</f>
        <v>13077.364072500002</v>
      </c>
      <c r="J426" s="73">
        <f>SUM(H426+H427)*1.1</f>
        <v>11508.080383800003</v>
      </c>
    </row>
    <row r="427" spans="1:10" ht="18.75" customHeight="1">
      <c r="A427" s="89"/>
      <c r="B427" s="71"/>
      <c r="C427" s="84"/>
      <c r="D427" s="14" t="s">
        <v>222</v>
      </c>
      <c r="E427" s="10">
        <v>79.77</v>
      </c>
      <c r="F427" s="20">
        <v>6.9</v>
      </c>
      <c r="G427" s="20">
        <f>SUM(E427*F427)</f>
        <v>550.413</v>
      </c>
      <c r="H427" s="20">
        <f>SUM(G427*2.366)</f>
        <v>1302.277158</v>
      </c>
      <c r="I427" s="73"/>
      <c r="J427" s="73"/>
    </row>
    <row r="428" spans="1:10" ht="39" customHeight="1">
      <c r="A428" s="89"/>
      <c r="B428" s="32" t="s">
        <v>599</v>
      </c>
      <c r="C428" s="113"/>
      <c r="D428" s="113"/>
      <c r="E428" s="113"/>
      <c r="F428" s="113"/>
      <c r="G428" s="113"/>
      <c r="H428" s="113"/>
      <c r="I428" s="113"/>
      <c r="J428" s="113"/>
    </row>
    <row r="429" spans="1:10" ht="25.5" customHeight="1">
      <c r="A429" s="89" t="s">
        <v>653</v>
      </c>
      <c r="B429" s="71" t="s">
        <v>650</v>
      </c>
      <c r="C429" s="89" t="s">
        <v>648</v>
      </c>
      <c r="D429" s="14" t="s">
        <v>500</v>
      </c>
      <c r="E429" s="10">
        <v>110.61</v>
      </c>
      <c r="F429" s="20">
        <v>1.7</v>
      </c>
      <c r="G429" s="20">
        <f>SUM(E429*F429)</f>
        <v>188.037</v>
      </c>
      <c r="H429" s="20">
        <f>SUM(G429*2.366)</f>
        <v>444.89554200000003</v>
      </c>
      <c r="I429" s="73">
        <f>SUM(H429+H430)*1.25</f>
        <v>1454.4777975000002</v>
      </c>
      <c r="J429" s="73">
        <f>SUM(H429+H430)*1.1</f>
        <v>1279.9404618000003</v>
      </c>
    </row>
    <row r="430" spans="1:10" ht="20.25" customHeight="1">
      <c r="A430" s="89"/>
      <c r="B430" s="71"/>
      <c r="C430" s="89"/>
      <c r="D430" s="14" t="s">
        <v>221</v>
      </c>
      <c r="E430" s="10">
        <v>89.34</v>
      </c>
      <c r="F430" s="20">
        <v>3.4</v>
      </c>
      <c r="G430" s="20">
        <f>SUM(E430*F430)</f>
        <v>303.75600000000003</v>
      </c>
      <c r="H430" s="20">
        <f aca="true" t="shared" si="47" ref="H430:H448">SUM(G430*2.366)</f>
        <v>718.6866960000001</v>
      </c>
      <c r="I430" s="73"/>
      <c r="J430" s="73"/>
    </row>
    <row r="431" spans="1:10" ht="24" customHeight="1">
      <c r="A431" s="89"/>
      <c r="B431" s="84" t="s">
        <v>1071</v>
      </c>
      <c r="C431" s="89" t="s">
        <v>648</v>
      </c>
      <c r="D431" s="14" t="s">
        <v>500</v>
      </c>
      <c r="E431" s="10">
        <v>110.61</v>
      </c>
      <c r="F431" s="20">
        <v>2.4</v>
      </c>
      <c r="G431" s="20">
        <f>SUM(E431*F431)</f>
        <v>265.464</v>
      </c>
      <c r="H431" s="20">
        <f t="shared" si="47"/>
        <v>628.0878240000001</v>
      </c>
      <c r="I431" s="73">
        <f>SUM(H431+H432)*1.25</f>
        <v>2053.3804200000004</v>
      </c>
      <c r="J431" s="73">
        <f>SUM(H431+H432)*1.1</f>
        <v>1806.9747696000004</v>
      </c>
    </row>
    <row r="432" spans="1:10" ht="20.25" customHeight="1">
      <c r="A432" s="89"/>
      <c r="B432" s="84"/>
      <c r="C432" s="89"/>
      <c r="D432" s="14" t="s">
        <v>221</v>
      </c>
      <c r="E432" s="10">
        <v>89.34</v>
      </c>
      <c r="F432" s="20">
        <v>4.8</v>
      </c>
      <c r="G432" s="20">
        <f>SUM(E432*F432)</f>
        <v>428.832</v>
      </c>
      <c r="H432" s="20">
        <f t="shared" si="47"/>
        <v>1014.6165120000001</v>
      </c>
      <c r="I432" s="73"/>
      <c r="J432" s="73"/>
    </row>
    <row r="433" spans="1:10" ht="44.25" customHeight="1">
      <c r="A433" s="89"/>
      <c r="B433" s="32" t="s">
        <v>651</v>
      </c>
      <c r="C433" s="89"/>
      <c r="D433" s="89"/>
      <c r="E433" s="89"/>
      <c r="F433" s="89"/>
      <c r="G433" s="89"/>
      <c r="H433" s="89"/>
      <c r="I433" s="89"/>
      <c r="J433" s="89"/>
    </row>
    <row r="434" spans="1:10" ht="26.25" customHeight="1">
      <c r="A434" s="89" t="s">
        <v>652</v>
      </c>
      <c r="B434" s="71" t="s">
        <v>654</v>
      </c>
      <c r="C434" s="89" t="s">
        <v>648</v>
      </c>
      <c r="D434" s="14" t="s">
        <v>500</v>
      </c>
      <c r="E434" s="10">
        <v>110.61</v>
      </c>
      <c r="F434" s="20">
        <v>1.1</v>
      </c>
      <c r="G434" s="10">
        <f>SUM(E434*F434)</f>
        <v>121.671</v>
      </c>
      <c r="H434" s="10">
        <f t="shared" si="47"/>
        <v>287.87358600000005</v>
      </c>
      <c r="I434" s="73">
        <f>SUM(H434+H435)*1.25</f>
        <v>878.8654875</v>
      </c>
      <c r="J434" s="73">
        <f>SUM(H434+H435)*1.1</f>
        <v>773.4016290000001</v>
      </c>
    </row>
    <row r="435" spans="1:10" ht="22.5" customHeight="1">
      <c r="A435" s="89"/>
      <c r="B435" s="71"/>
      <c r="C435" s="89"/>
      <c r="D435" s="14" t="s">
        <v>222</v>
      </c>
      <c r="E435" s="10">
        <v>79.77</v>
      </c>
      <c r="F435" s="20">
        <v>2.2</v>
      </c>
      <c r="G435" s="10">
        <f aca="true" t="shared" si="48" ref="G435:G450">SUM(E435*F435)</f>
        <v>175.494</v>
      </c>
      <c r="H435" s="10">
        <f t="shared" si="47"/>
        <v>415.21880400000003</v>
      </c>
      <c r="I435" s="73"/>
      <c r="J435" s="73"/>
    </row>
    <row r="436" spans="1:10" ht="24" customHeight="1">
      <c r="A436" s="89"/>
      <c r="B436" s="84" t="s">
        <v>1071</v>
      </c>
      <c r="C436" s="89" t="s">
        <v>648</v>
      </c>
      <c r="D436" s="14" t="s">
        <v>500</v>
      </c>
      <c r="E436" s="10">
        <v>110.61</v>
      </c>
      <c r="F436" s="20">
        <v>1.6</v>
      </c>
      <c r="G436" s="10">
        <f t="shared" si="48"/>
        <v>176.976</v>
      </c>
      <c r="H436" s="10">
        <f t="shared" si="47"/>
        <v>418.725216</v>
      </c>
      <c r="I436" s="73">
        <f>SUM(H436+H437)*1.25</f>
        <v>1278.3498</v>
      </c>
      <c r="J436" s="73">
        <f>SUM(H436+H437)*1.1</f>
        <v>1124.947824</v>
      </c>
    </row>
    <row r="437" spans="1:10" ht="23.25" customHeight="1">
      <c r="A437" s="89"/>
      <c r="B437" s="84"/>
      <c r="C437" s="89"/>
      <c r="D437" s="14" t="s">
        <v>222</v>
      </c>
      <c r="E437" s="10">
        <v>79.77</v>
      </c>
      <c r="F437" s="20">
        <v>3.2</v>
      </c>
      <c r="G437" s="10">
        <f t="shared" si="48"/>
        <v>255.264</v>
      </c>
      <c r="H437" s="10">
        <f t="shared" si="47"/>
        <v>603.9546240000001</v>
      </c>
      <c r="I437" s="73"/>
      <c r="J437" s="73"/>
    </row>
    <row r="438" spans="1:10" ht="42.75" customHeight="1">
      <c r="A438" s="7" t="s">
        <v>1292</v>
      </c>
      <c r="B438" s="7" t="s">
        <v>1509</v>
      </c>
      <c r="C438" s="33" t="s">
        <v>373</v>
      </c>
      <c r="D438" s="33" t="s">
        <v>366</v>
      </c>
      <c r="E438" s="33" t="s">
        <v>1293</v>
      </c>
      <c r="F438" s="34" t="s">
        <v>1294</v>
      </c>
      <c r="G438" s="33" t="s">
        <v>1510</v>
      </c>
      <c r="H438" s="33" t="s">
        <v>1295</v>
      </c>
      <c r="I438" s="33" t="s">
        <v>318</v>
      </c>
      <c r="J438" s="33" t="s">
        <v>453</v>
      </c>
    </row>
    <row r="439" spans="1:10" ht="30" customHeight="1">
      <c r="A439" s="89" t="s">
        <v>655</v>
      </c>
      <c r="B439" s="71" t="s">
        <v>656</v>
      </c>
      <c r="C439" s="84" t="s">
        <v>1258</v>
      </c>
      <c r="D439" s="14" t="s">
        <v>500</v>
      </c>
      <c r="E439" s="10">
        <v>110.61</v>
      </c>
      <c r="F439" s="20">
        <v>1.55</v>
      </c>
      <c r="G439" s="10">
        <f>SUM(E439*F439)</f>
        <v>171.4455</v>
      </c>
      <c r="H439" s="10">
        <f>SUM(G439*2.366)</f>
        <v>405.640053</v>
      </c>
      <c r="I439" s="73">
        <f>SUM(H439+H440)*1.25</f>
        <v>1238.40136875</v>
      </c>
      <c r="J439" s="73">
        <f>SUM(H439+H440)*1.1</f>
        <v>1089.7932045000002</v>
      </c>
    </row>
    <row r="440" spans="1:10" ht="24" customHeight="1">
      <c r="A440" s="89"/>
      <c r="B440" s="71"/>
      <c r="C440" s="84"/>
      <c r="D440" s="14" t="s">
        <v>222</v>
      </c>
      <c r="E440" s="10">
        <v>79.77</v>
      </c>
      <c r="F440" s="20">
        <v>3.1</v>
      </c>
      <c r="G440" s="10">
        <f>SUM(E440*F440)</f>
        <v>247.287</v>
      </c>
      <c r="H440" s="10">
        <f>SUM(G440*2.366)</f>
        <v>585.081042</v>
      </c>
      <c r="I440" s="73"/>
      <c r="J440" s="73"/>
    </row>
    <row r="441" spans="1:10" ht="34.5" customHeight="1">
      <c r="A441" s="89" t="s">
        <v>1128</v>
      </c>
      <c r="B441" s="32" t="s">
        <v>679</v>
      </c>
      <c r="C441" s="8" t="s">
        <v>1115</v>
      </c>
      <c r="D441" s="8" t="s">
        <v>221</v>
      </c>
      <c r="E441" s="10">
        <v>89.34</v>
      </c>
      <c r="F441" s="10" t="s">
        <v>680</v>
      </c>
      <c r="G441" s="10">
        <f t="shared" si="48"/>
        <v>569.9892</v>
      </c>
      <c r="H441" s="10">
        <f t="shared" si="47"/>
        <v>1348.5944472</v>
      </c>
      <c r="I441" s="10">
        <f aca="true" t="shared" si="49" ref="I441:I450">SUM(H441*1.25)</f>
        <v>1685.7430590000001</v>
      </c>
      <c r="J441" s="10"/>
    </row>
    <row r="442" spans="1:10" ht="33" customHeight="1">
      <c r="A442" s="89"/>
      <c r="B442" s="32" t="s">
        <v>1127</v>
      </c>
      <c r="C442" s="89"/>
      <c r="D442" s="89"/>
      <c r="E442" s="89"/>
      <c r="F442" s="89"/>
      <c r="G442" s="89"/>
      <c r="H442" s="89"/>
      <c r="I442" s="89"/>
      <c r="J442" s="89"/>
    </row>
    <row r="443" spans="1:10" ht="39.75" customHeight="1">
      <c r="A443" s="8" t="s">
        <v>1129</v>
      </c>
      <c r="B443" s="32" t="s">
        <v>1130</v>
      </c>
      <c r="C443" s="8" t="s">
        <v>1115</v>
      </c>
      <c r="D443" s="8" t="s">
        <v>222</v>
      </c>
      <c r="E443" s="10">
        <v>79.77</v>
      </c>
      <c r="F443" s="10">
        <v>6.38</v>
      </c>
      <c r="G443" s="10">
        <f t="shared" si="48"/>
        <v>508.9326</v>
      </c>
      <c r="H443" s="10">
        <f t="shared" si="47"/>
        <v>1204.1345316</v>
      </c>
      <c r="I443" s="10">
        <f t="shared" si="49"/>
        <v>1505.1681644999999</v>
      </c>
      <c r="J443" s="10">
        <f>SUM(H443*1.1)</f>
        <v>1324.54798476</v>
      </c>
    </row>
    <row r="444" spans="1:10" ht="39" customHeight="1">
      <c r="A444" s="8" t="s">
        <v>1131</v>
      </c>
      <c r="B444" s="32" t="s">
        <v>1132</v>
      </c>
      <c r="C444" s="8" t="s">
        <v>1135</v>
      </c>
      <c r="D444" s="8" t="s">
        <v>221</v>
      </c>
      <c r="E444" s="24">
        <v>79.34</v>
      </c>
      <c r="F444" s="10" t="s">
        <v>598</v>
      </c>
      <c r="G444" s="10">
        <f t="shared" si="48"/>
        <v>126.94400000000002</v>
      </c>
      <c r="H444" s="10">
        <f t="shared" si="47"/>
        <v>300.349504</v>
      </c>
      <c r="I444" s="10">
        <f t="shared" si="49"/>
        <v>375.43688000000003</v>
      </c>
      <c r="J444" s="10"/>
    </row>
    <row r="445" spans="1:10" ht="32.25" customHeight="1">
      <c r="A445" s="8" t="s">
        <v>1133</v>
      </c>
      <c r="B445" s="32" t="s">
        <v>1134</v>
      </c>
      <c r="C445" s="8" t="s">
        <v>1135</v>
      </c>
      <c r="D445" s="8" t="s">
        <v>222</v>
      </c>
      <c r="E445" s="10">
        <v>79.77</v>
      </c>
      <c r="F445" s="10" t="s">
        <v>598</v>
      </c>
      <c r="G445" s="10">
        <f t="shared" si="48"/>
        <v>127.632</v>
      </c>
      <c r="H445" s="10">
        <f t="shared" si="47"/>
        <v>301.97731200000004</v>
      </c>
      <c r="I445" s="10">
        <f t="shared" si="49"/>
        <v>377.47164000000004</v>
      </c>
      <c r="J445" s="10">
        <f>SUM(H445*1.1)</f>
        <v>332.17504320000006</v>
      </c>
    </row>
    <row r="446" spans="1:10" ht="38.25" customHeight="1">
      <c r="A446" s="8" t="s">
        <v>338</v>
      </c>
      <c r="B446" s="32" t="s">
        <v>337</v>
      </c>
      <c r="C446" s="8" t="s">
        <v>1115</v>
      </c>
      <c r="D446" s="8" t="s">
        <v>221</v>
      </c>
      <c r="E446" s="10">
        <v>89.34</v>
      </c>
      <c r="F446" s="10" t="s">
        <v>339</v>
      </c>
      <c r="G446" s="10">
        <f t="shared" si="48"/>
        <v>75.93900000000001</v>
      </c>
      <c r="H446" s="10">
        <f t="shared" si="47"/>
        <v>179.67167400000002</v>
      </c>
      <c r="I446" s="10">
        <f t="shared" si="49"/>
        <v>224.58959250000004</v>
      </c>
      <c r="J446" s="10"/>
    </row>
    <row r="447" spans="1:10" ht="32.25" customHeight="1">
      <c r="A447" s="8" t="s">
        <v>1539</v>
      </c>
      <c r="B447" s="32" t="s">
        <v>1540</v>
      </c>
      <c r="C447" s="8" t="s">
        <v>1115</v>
      </c>
      <c r="D447" s="8" t="s">
        <v>222</v>
      </c>
      <c r="E447" s="10">
        <v>79.77</v>
      </c>
      <c r="F447" s="10" t="s">
        <v>339</v>
      </c>
      <c r="G447" s="10">
        <f t="shared" si="48"/>
        <v>67.80449999999999</v>
      </c>
      <c r="H447" s="10">
        <f t="shared" si="47"/>
        <v>160.425447</v>
      </c>
      <c r="I447" s="10">
        <f t="shared" si="49"/>
        <v>200.53180874999998</v>
      </c>
      <c r="J447" s="10">
        <f>SUM(H447*1.1)</f>
        <v>176.4679917</v>
      </c>
    </row>
    <row r="448" spans="1:10" ht="48" customHeight="1">
      <c r="A448" s="8" t="s">
        <v>1541</v>
      </c>
      <c r="B448" s="32" t="s">
        <v>1542</v>
      </c>
      <c r="C448" s="8" t="s">
        <v>1115</v>
      </c>
      <c r="D448" s="8" t="s">
        <v>221</v>
      </c>
      <c r="E448" s="10">
        <v>89.34</v>
      </c>
      <c r="F448" s="10">
        <v>5.1</v>
      </c>
      <c r="G448" s="10">
        <f t="shared" si="48"/>
        <v>455.63399999999996</v>
      </c>
      <c r="H448" s="10">
        <f t="shared" si="47"/>
        <v>1078.0300439999999</v>
      </c>
      <c r="I448" s="10">
        <f t="shared" si="49"/>
        <v>1347.5375549999999</v>
      </c>
      <c r="J448" s="10"/>
    </row>
    <row r="449" spans="1:10" ht="35.25" customHeight="1">
      <c r="A449" s="8" t="s">
        <v>1544</v>
      </c>
      <c r="B449" s="32" t="s">
        <v>1543</v>
      </c>
      <c r="C449" s="8" t="s">
        <v>1115</v>
      </c>
      <c r="D449" s="8" t="s">
        <v>222</v>
      </c>
      <c r="E449" s="10">
        <v>79.77</v>
      </c>
      <c r="F449" s="10">
        <v>5.1</v>
      </c>
      <c r="G449" s="10">
        <f t="shared" si="48"/>
        <v>406.82699999999994</v>
      </c>
      <c r="H449" s="10">
        <f>SUM(G449*2.366)</f>
        <v>962.5526819999999</v>
      </c>
      <c r="I449" s="10">
        <f t="shared" si="49"/>
        <v>1203.1908525</v>
      </c>
      <c r="J449" s="10">
        <f>SUM(H449*1.1)</f>
        <v>1058.8079502</v>
      </c>
    </row>
    <row r="450" spans="1:10" ht="34.5" customHeight="1">
      <c r="A450" s="8" t="s">
        <v>1503</v>
      </c>
      <c r="B450" s="32" t="s">
        <v>1502</v>
      </c>
      <c r="C450" s="8" t="s">
        <v>229</v>
      </c>
      <c r="D450" s="8" t="s">
        <v>221</v>
      </c>
      <c r="E450" s="10">
        <v>89.34</v>
      </c>
      <c r="F450" s="10" t="s">
        <v>69</v>
      </c>
      <c r="G450" s="10">
        <f t="shared" si="48"/>
        <v>128.6496</v>
      </c>
      <c r="H450" s="10">
        <f>SUM(G450*2.366)</f>
        <v>304.3849536</v>
      </c>
      <c r="I450" s="10">
        <f t="shared" si="49"/>
        <v>380.481192</v>
      </c>
      <c r="J450" s="10">
        <f>SUM(H450*1.1)</f>
        <v>334.82344896000006</v>
      </c>
    </row>
    <row r="451" spans="1:10" ht="27.75" customHeight="1">
      <c r="A451" s="89" t="s">
        <v>127</v>
      </c>
      <c r="B451" s="71" t="s">
        <v>126</v>
      </c>
      <c r="C451" s="89" t="s">
        <v>128</v>
      </c>
      <c r="D451" s="14" t="s">
        <v>856</v>
      </c>
      <c r="E451" s="10">
        <v>98.64</v>
      </c>
      <c r="F451" s="10" t="s">
        <v>1123</v>
      </c>
      <c r="G451" s="10">
        <f aca="true" t="shared" si="50" ref="G451:G469">SUM(E451*F451)</f>
        <v>147.96</v>
      </c>
      <c r="H451" s="10">
        <f aca="true" t="shared" si="51" ref="H451:H469">SUM(G451*2.366)</f>
        <v>350.07336000000004</v>
      </c>
      <c r="I451" s="73">
        <f>SUM(H451+H452+H453)*1.25</f>
        <v>1310.0172312500001</v>
      </c>
      <c r="J451" s="73">
        <f>SUM(H451+H452+H453)*1.1</f>
        <v>1152.8151635000002</v>
      </c>
    </row>
    <row r="452" spans="1:10" ht="21" customHeight="1">
      <c r="A452" s="89"/>
      <c r="B452" s="71"/>
      <c r="C452" s="89"/>
      <c r="D452" s="8" t="s">
        <v>222</v>
      </c>
      <c r="E452" s="10">
        <v>79.77</v>
      </c>
      <c r="F452" s="10" t="s">
        <v>1123</v>
      </c>
      <c r="G452" s="10">
        <f t="shared" si="50"/>
        <v>119.655</v>
      </c>
      <c r="H452" s="10">
        <f t="shared" si="51"/>
        <v>283.10373000000004</v>
      </c>
      <c r="I452" s="73"/>
      <c r="J452" s="73"/>
    </row>
    <row r="453" spans="1:10" ht="32.25" customHeight="1">
      <c r="A453" s="89"/>
      <c r="B453" s="71"/>
      <c r="C453" s="89"/>
      <c r="D453" s="8" t="s">
        <v>108</v>
      </c>
      <c r="E453" s="10">
        <v>100.19</v>
      </c>
      <c r="F453" s="10" t="s">
        <v>859</v>
      </c>
      <c r="G453" s="10">
        <f t="shared" si="50"/>
        <v>175.33249999999998</v>
      </c>
      <c r="H453" s="10">
        <f t="shared" si="51"/>
        <v>414.83669499999996</v>
      </c>
      <c r="I453" s="73"/>
      <c r="J453" s="73"/>
    </row>
    <row r="454" spans="1:10" ht="42" customHeight="1">
      <c r="A454" s="7" t="s">
        <v>1292</v>
      </c>
      <c r="B454" s="7" t="s">
        <v>1509</v>
      </c>
      <c r="C454" s="33" t="s">
        <v>373</v>
      </c>
      <c r="D454" s="33" t="s">
        <v>366</v>
      </c>
      <c r="E454" s="33" t="s">
        <v>1293</v>
      </c>
      <c r="F454" s="34" t="s">
        <v>1294</v>
      </c>
      <c r="G454" s="33" t="s">
        <v>1510</v>
      </c>
      <c r="H454" s="33" t="s">
        <v>1295</v>
      </c>
      <c r="I454" s="33" t="s">
        <v>318</v>
      </c>
      <c r="J454" s="33" t="s">
        <v>453</v>
      </c>
    </row>
    <row r="455" spans="1:10" ht="26.25" customHeight="1">
      <c r="A455" s="89" t="s">
        <v>129</v>
      </c>
      <c r="B455" s="71" t="s">
        <v>130</v>
      </c>
      <c r="C455" s="89" t="s">
        <v>128</v>
      </c>
      <c r="D455" s="14" t="s">
        <v>856</v>
      </c>
      <c r="E455" s="10">
        <v>98.64</v>
      </c>
      <c r="F455" s="10" t="s">
        <v>1122</v>
      </c>
      <c r="G455" s="10">
        <f t="shared" si="50"/>
        <v>197.28</v>
      </c>
      <c r="H455" s="10">
        <f t="shared" si="51"/>
        <v>466.76448000000005</v>
      </c>
      <c r="I455" s="73">
        <f>SUM(H455+H456+H457)*1.25</f>
        <v>1647.9189999999999</v>
      </c>
      <c r="J455" s="73">
        <f>SUM(H455+H456+H457)*1.1</f>
        <v>1450.1687200000001</v>
      </c>
    </row>
    <row r="456" spans="1:10" ht="20.25" customHeight="1">
      <c r="A456" s="89"/>
      <c r="B456" s="71"/>
      <c r="C456" s="89"/>
      <c r="D456" s="8" t="s">
        <v>222</v>
      </c>
      <c r="E456" s="10">
        <v>79.77</v>
      </c>
      <c r="F456" s="10" t="s">
        <v>1122</v>
      </c>
      <c r="G456" s="10">
        <f t="shared" si="50"/>
        <v>159.54</v>
      </c>
      <c r="H456" s="10">
        <f t="shared" si="51"/>
        <v>377.47164</v>
      </c>
      <c r="I456" s="73"/>
      <c r="J456" s="73"/>
    </row>
    <row r="457" spans="1:10" ht="21" customHeight="1">
      <c r="A457" s="89"/>
      <c r="B457" s="71"/>
      <c r="C457" s="89"/>
      <c r="D457" s="8" t="s">
        <v>108</v>
      </c>
      <c r="E457" s="10">
        <v>100.19</v>
      </c>
      <c r="F457" s="10" t="s">
        <v>1122</v>
      </c>
      <c r="G457" s="10">
        <f t="shared" si="50"/>
        <v>200.38</v>
      </c>
      <c r="H457" s="10">
        <f t="shared" si="51"/>
        <v>474.09908</v>
      </c>
      <c r="I457" s="73"/>
      <c r="J457" s="73"/>
    </row>
    <row r="458" spans="1:10" ht="58.5" customHeight="1">
      <c r="A458" s="89"/>
      <c r="B458" s="32" t="s">
        <v>131</v>
      </c>
      <c r="C458" s="89"/>
      <c r="D458" s="89"/>
      <c r="E458" s="89"/>
      <c r="F458" s="89"/>
      <c r="G458" s="89"/>
      <c r="H458" s="89"/>
      <c r="I458" s="89"/>
      <c r="J458" s="89"/>
    </row>
    <row r="459" spans="1:10" ht="29.25" customHeight="1">
      <c r="A459" s="8" t="s">
        <v>132</v>
      </c>
      <c r="B459" s="32" t="s">
        <v>133</v>
      </c>
      <c r="C459" s="8" t="s">
        <v>494</v>
      </c>
      <c r="D459" s="8" t="s">
        <v>222</v>
      </c>
      <c r="E459" s="10">
        <v>79.77</v>
      </c>
      <c r="F459" s="10" t="s">
        <v>69</v>
      </c>
      <c r="G459" s="10">
        <f t="shared" si="50"/>
        <v>114.8688</v>
      </c>
      <c r="H459" s="10">
        <f t="shared" si="51"/>
        <v>271.7795808</v>
      </c>
      <c r="I459" s="10">
        <f aca="true" t="shared" si="52" ref="I459:I467">SUM(H459*1.25)</f>
        <v>339.72447600000004</v>
      </c>
      <c r="J459" s="10">
        <f aca="true" t="shared" si="53" ref="J459:J467">SUM(H459*1.1)</f>
        <v>298.9575388800001</v>
      </c>
    </row>
    <row r="460" spans="1:10" ht="24" customHeight="1">
      <c r="A460" s="89" t="s">
        <v>134</v>
      </c>
      <c r="B460" s="71" t="s">
        <v>135</v>
      </c>
      <c r="C460" s="89" t="s">
        <v>494</v>
      </c>
      <c r="D460" s="14" t="s">
        <v>856</v>
      </c>
      <c r="E460" s="14">
        <v>98.64</v>
      </c>
      <c r="F460" s="10" t="s">
        <v>136</v>
      </c>
      <c r="G460" s="14">
        <f t="shared" si="50"/>
        <v>63.1296</v>
      </c>
      <c r="H460" s="20">
        <f t="shared" si="51"/>
        <v>149.36463360000002</v>
      </c>
      <c r="I460" s="73">
        <f>SUM(H460+H461)*1.25</f>
        <v>526.4302680000001</v>
      </c>
      <c r="J460" s="73">
        <f>SUM(H460+H461)*1.1</f>
        <v>463.25863584000007</v>
      </c>
    </row>
    <row r="461" spans="1:10" ht="22.5" customHeight="1">
      <c r="A461" s="89"/>
      <c r="B461" s="71"/>
      <c r="C461" s="89"/>
      <c r="D461" s="8" t="s">
        <v>222</v>
      </c>
      <c r="E461" s="8">
        <v>79.77</v>
      </c>
      <c r="F461" s="10" t="s">
        <v>69</v>
      </c>
      <c r="G461" s="8">
        <f t="shared" si="50"/>
        <v>114.8688</v>
      </c>
      <c r="H461" s="10">
        <f t="shared" si="51"/>
        <v>271.7795808</v>
      </c>
      <c r="I461" s="73"/>
      <c r="J461" s="73"/>
    </row>
    <row r="462" spans="1:10" ht="27" customHeight="1">
      <c r="A462" s="8" t="s">
        <v>137</v>
      </c>
      <c r="B462" s="32" t="s">
        <v>138</v>
      </c>
      <c r="C462" s="8" t="s">
        <v>494</v>
      </c>
      <c r="D462" s="8" t="s">
        <v>222</v>
      </c>
      <c r="E462" s="10">
        <v>79.77</v>
      </c>
      <c r="F462" s="10" t="s">
        <v>1123</v>
      </c>
      <c r="G462" s="10">
        <f t="shared" si="50"/>
        <v>119.655</v>
      </c>
      <c r="H462" s="10">
        <f t="shared" si="51"/>
        <v>283.10373000000004</v>
      </c>
      <c r="I462" s="10">
        <f t="shared" si="52"/>
        <v>353.87966250000005</v>
      </c>
      <c r="J462" s="10">
        <f t="shared" si="53"/>
        <v>311.41410300000007</v>
      </c>
    </row>
    <row r="463" spans="1:10" ht="26.25" customHeight="1">
      <c r="A463" s="8" t="s">
        <v>139</v>
      </c>
      <c r="B463" s="32" t="s">
        <v>141</v>
      </c>
      <c r="C463" s="8" t="s">
        <v>140</v>
      </c>
      <c r="D463" s="8" t="s">
        <v>222</v>
      </c>
      <c r="E463" s="10">
        <v>79.77</v>
      </c>
      <c r="F463" s="10" t="s">
        <v>57</v>
      </c>
      <c r="G463" s="10">
        <f t="shared" si="50"/>
        <v>23.930999999999997</v>
      </c>
      <c r="H463" s="10">
        <f t="shared" si="51"/>
        <v>56.620746</v>
      </c>
      <c r="I463" s="10">
        <f t="shared" si="52"/>
        <v>70.7759325</v>
      </c>
      <c r="J463" s="10">
        <f t="shared" si="53"/>
        <v>62.2828206</v>
      </c>
    </row>
    <row r="464" spans="1:10" ht="25.5" customHeight="1">
      <c r="A464" s="89" t="s">
        <v>142</v>
      </c>
      <c r="B464" s="71" t="s">
        <v>143</v>
      </c>
      <c r="C464" s="84" t="s">
        <v>144</v>
      </c>
      <c r="D464" s="8" t="s">
        <v>222</v>
      </c>
      <c r="E464" s="8">
        <v>79.77</v>
      </c>
      <c r="F464" s="10" t="s">
        <v>1453</v>
      </c>
      <c r="G464" s="8">
        <f t="shared" si="50"/>
        <v>39.885</v>
      </c>
      <c r="H464" s="10">
        <f t="shared" si="51"/>
        <v>94.36791</v>
      </c>
      <c r="I464" s="10">
        <f t="shared" si="52"/>
        <v>117.9598875</v>
      </c>
      <c r="J464" s="10">
        <f t="shared" si="53"/>
        <v>103.80470100000001</v>
      </c>
    </row>
    <row r="465" spans="1:10" ht="22.5" customHeight="1">
      <c r="A465" s="89"/>
      <c r="B465" s="71"/>
      <c r="C465" s="84"/>
      <c r="D465" s="8" t="s">
        <v>221</v>
      </c>
      <c r="E465" s="8">
        <v>89.34</v>
      </c>
      <c r="F465" s="10" t="s">
        <v>1453</v>
      </c>
      <c r="G465" s="8">
        <f t="shared" si="50"/>
        <v>44.67</v>
      </c>
      <c r="H465" s="10">
        <f t="shared" si="51"/>
        <v>105.68922</v>
      </c>
      <c r="I465" s="10">
        <f t="shared" si="52"/>
        <v>132.111525</v>
      </c>
      <c r="J465" s="10">
        <f t="shared" si="53"/>
        <v>116.25814200000002</v>
      </c>
    </row>
    <row r="466" spans="1:10" ht="39" customHeight="1">
      <c r="A466" s="8" t="s">
        <v>146</v>
      </c>
      <c r="B466" s="32" t="s">
        <v>145</v>
      </c>
      <c r="C466" s="14" t="s">
        <v>147</v>
      </c>
      <c r="D466" s="8" t="s">
        <v>222</v>
      </c>
      <c r="E466" s="10">
        <v>79.77</v>
      </c>
      <c r="F466" s="10" t="s">
        <v>860</v>
      </c>
      <c r="G466" s="10">
        <f t="shared" si="50"/>
        <v>28.7172</v>
      </c>
      <c r="H466" s="10">
        <f t="shared" si="51"/>
        <v>67.9448952</v>
      </c>
      <c r="I466" s="10">
        <f t="shared" si="52"/>
        <v>84.93111900000001</v>
      </c>
      <c r="J466" s="10">
        <f t="shared" si="53"/>
        <v>74.73938472000002</v>
      </c>
    </row>
    <row r="467" spans="1:10" ht="42.75" customHeight="1">
      <c r="A467" s="8" t="s">
        <v>148</v>
      </c>
      <c r="B467" s="32" t="s">
        <v>149</v>
      </c>
      <c r="C467" s="14" t="s">
        <v>1115</v>
      </c>
      <c r="D467" s="8" t="s">
        <v>1449</v>
      </c>
      <c r="E467" s="10">
        <v>79.77</v>
      </c>
      <c r="F467" s="10" t="s">
        <v>69</v>
      </c>
      <c r="G467" s="10">
        <f t="shared" si="50"/>
        <v>114.8688</v>
      </c>
      <c r="H467" s="10">
        <f t="shared" si="51"/>
        <v>271.7795808</v>
      </c>
      <c r="I467" s="10">
        <f t="shared" si="52"/>
        <v>339.72447600000004</v>
      </c>
      <c r="J467" s="10">
        <f t="shared" si="53"/>
        <v>298.9575388800001</v>
      </c>
    </row>
    <row r="468" spans="1:10" ht="21.75" customHeight="1">
      <c r="A468" s="89" t="s">
        <v>151</v>
      </c>
      <c r="B468" s="71" t="s">
        <v>150</v>
      </c>
      <c r="C468" s="84" t="s">
        <v>1115</v>
      </c>
      <c r="D468" s="8" t="s">
        <v>222</v>
      </c>
      <c r="E468" s="8">
        <v>79.77</v>
      </c>
      <c r="F468" s="10" t="s">
        <v>614</v>
      </c>
      <c r="G468" s="10">
        <f t="shared" si="50"/>
        <v>19.9425</v>
      </c>
      <c r="H468" s="10">
        <f t="shared" si="51"/>
        <v>47.183955</v>
      </c>
      <c r="I468" s="73">
        <f>SUM(H468+H469)*1.25</f>
        <v>125.03570625</v>
      </c>
      <c r="J468" s="73">
        <f>SUM(H468+H469)*1.1</f>
        <v>110.03142150000001</v>
      </c>
    </row>
    <row r="469" spans="1:10" ht="18" customHeight="1">
      <c r="A469" s="108"/>
      <c r="B469" s="104"/>
      <c r="C469" s="127"/>
      <c r="D469" s="42" t="s">
        <v>221</v>
      </c>
      <c r="E469" s="42">
        <v>89.34</v>
      </c>
      <c r="F469" s="12" t="s">
        <v>614</v>
      </c>
      <c r="G469" s="12">
        <f t="shared" si="50"/>
        <v>22.335</v>
      </c>
      <c r="H469" s="12">
        <f t="shared" si="51"/>
        <v>52.84461</v>
      </c>
      <c r="I469" s="103"/>
      <c r="J469" s="103"/>
    </row>
    <row r="470" spans="1:10" ht="111" customHeight="1">
      <c r="A470" s="96"/>
      <c r="B470" s="69"/>
      <c r="C470" s="69"/>
      <c r="D470" s="69"/>
      <c r="E470" s="69"/>
      <c r="F470" s="69"/>
      <c r="G470" s="69"/>
      <c r="H470" s="69"/>
      <c r="I470" s="69"/>
      <c r="J470" s="70"/>
    </row>
    <row r="471" spans="1:10" ht="44.25" customHeight="1">
      <c r="A471" s="80" t="s">
        <v>423</v>
      </c>
      <c r="B471" s="81"/>
      <c r="C471" s="81"/>
      <c r="D471" s="81"/>
      <c r="E471" s="81"/>
      <c r="F471" s="81"/>
      <c r="G471" s="81"/>
      <c r="H471" s="81"/>
      <c r="I471" s="81"/>
      <c r="J471" s="82"/>
    </row>
    <row r="472" spans="1:10" ht="33.75" customHeight="1">
      <c r="A472" s="105" t="s">
        <v>424</v>
      </c>
      <c r="B472" s="106"/>
      <c r="C472" s="106"/>
      <c r="D472" s="106"/>
      <c r="E472" s="106"/>
      <c r="F472" s="106"/>
      <c r="G472" s="106"/>
      <c r="H472" s="106"/>
      <c r="I472" s="106"/>
      <c r="J472" s="107"/>
    </row>
    <row r="473" spans="1:10" ht="45" customHeight="1">
      <c r="A473" s="57" t="s">
        <v>1292</v>
      </c>
      <c r="B473" s="57" t="s">
        <v>1509</v>
      </c>
      <c r="C473" s="44" t="s">
        <v>373</v>
      </c>
      <c r="D473" s="44" t="s">
        <v>366</v>
      </c>
      <c r="E473" s="44" t="s">
        <v>1293</v>
      </c>
      <c r="F473" s="45" t="s">
        <v>1294</v>
      </c>
      <c r="G473" s="44" t="s">
        <v>1510</v>
      </c>
      <c r="H473" s="44" t="s">
        <v>1295</v>
      </c>
      <c r="I473" s="44" t="s">
        <v>318</v>
      </c>
      <c r="J473" s="44" t="s">
        <v>453</v>
      </c>
    </row>
    <row r="474" spans="1:10" ht="44.25" customHeight="1">
      <c r="A474" s="8" t="s">
        <v>245</v>
      </c>
      <c r="B474" s="32" t="s">
        <v>391</v>
      </c>
      <c r="C474" s="8" t="s">
        <v>68</v>
      </c>
      <c r="D474" s="8" t="s">
        <v>222</v>
      </c>
      <c r="E474" s="8">
        <v>79.77</v>
      </c>
      <c r="F474" s="8" t="s">
        <v>392</v>
      </c>
      <c r="G474" s="8" t="s">
        <v>393</v>
      </c>
      <c r="H474" s="8" t="s">
        <v>394</v>
      </c>
      <c r="I474" s="8" t="s">
        <v>395</v>
      </c>
      <c r="J474" s="8" t="s">
        <v>396</v>
      </c>
    </row>
    <row r="475" spans="1:10" ht="42" customHeight="1">
      <c r="A475" s="8" t="s">
        <v>244</v>
      </c>
      <c r="B475" s="32" t="s">
        <v>397</v>
      </c>
      <c r="C475" s="8" t="s">
        <v>1136</v>
      </c>
      <c r="D475" s="8" t="s">
        <v>222</v>
      </c>
      <c r="E475" s="8">
        <v>79.77</v>
      </c>
      <c r="F475" s="8" t="s">
        <v>837</v>
      </c>
      <c r="G475" s="8" t="s">
        <v>398</v>
      </c>
      <c r="H475" s="8" t="s">
        <v>399</v>
      </c>
      <c r="I475" s="8" t="s">
        <v>400</v>
      </c>
      <c r="J475" s="8" t="s">
        <v>401</v>
      </c>
    </row>
    <row r="476" spans="1:10" ht="41.25" customHeight="1">
      <c r="A476" s="85" t="s">
        <v>425</v>
      </c>
      <c r="B476" s="85"/>
      <c r="C476" s="85"/>
      <c r="D476" s="85"/>
      <c r="E476" s="85"/>
      <c r="F476" s="85"/>
      <c r="G476" s="85"/>
      <c r="H476" s="85"/>
      <c r="I476" s="85"/>
      <c r="J476" s="85"/>
    </row>
    <row r="477" spans="1:10" ht="42.75">
      <c r="A477" s="7" t="s">
        <v>1292</v>
      </c>
      <c r="B477" s="7" t="s">
        <v>1509</v>
      </c>
      <c r="C477" s="33" t="s">
        <v>373</v>
      </c>
      <c r="D477" s="33" t="s">
        <v>366</v>
      </c>
      <c r="E477" s="33" t="s">
        <v>1293</v>
      </c>
      <c r="F477" s="34" t="s">
        <v>1294</v>
      </c>
      <c r="G477" s="33" t="s">
        <v>1510</v>
      </c>
      <c r="H477" s="33" t="s">
        <v>1295</v>
      </c>
      <c r="I477" s="33" t="s">
        <v>318</v>
      </c>
      <c r="J477" s="33" t="s">
        <v>453</v>
      </c>
    </row>
    <row r="478" spans="1:10" ht="24" customHeight="1">
      <c r="A478" s="89" t="s">
        <v>1426</v>
      </c>
      <c r="B478" s="71" t="s">
        <v>1427</v>
      </c>
      <c r="C478" s="84" t="s">
        <v>1428</v>
      </c>
      <c r="D478" s="8" t="s">
        <v>221</v>
      </c>
      <c r="E478" s="10">
        <v>89.34</v>
      </c>
      <c r="F478" s="10" t="s">
        <v>1457</v>
      </c>
      <c r="G478" s="10">
        <f aca="true" t="shared" si="54" ref="G478:G490">SUM(E478*F478)</f>
        <v>192.97440000000003</v>
      </c>
      <c r="H478" s="10">
        <f aca="true" t="shared" si="55" ref="H478:H490">SUM(G478*2.366)</f>
        <v>456.5774304000001</v>
      </c>
      <c r="I478" s="73">
        <f>SUM(H478+H479)*1.25</f>
        <v>1210.755546</v>
      </c>
      <c r="J478" s="73">
        <f>SUM(H478+H479)*1.1</f>
        <v>1065.4648804800001</v>
      </c>
    </row>
    <row r="479" spans="1:10" ht="22.5" customHeight="1">
      <c r="A479" s="89"/>
      <c r="B479" s="71"/>
      <c r="C479" s="84"/>
      <c r="D479" s="8" t="s">
        <v>108</v>
      </c>
      <c r="E479" s="10">
        <v>100.19</v>
      </c>
      <c r="F479" s="10" t="s">
        <v>1457</v>
      </c>
      <c r="G479" s="10">
        <f t="shared" si="54"/>
        <v>216.4104</v>
      </c>
      <c r="H479" s="10">
        <f t="shared" si="55"/>
        <v>512.0270064</v>
      </c>
      <c r="I479" s="73"/>
      <c r="J479" s="73"/>
    </row>
    <row r="480" spans="1:10" ht="21" customHeight="1">
      <c r="A480" s="89" t="s">
        <v>1430</v>
      </c>
      <c r="B480" s="71" t="s">
        <v>1429</v>
      </c>
      <c r="C480" s="84" t="s">
        <v>1428</v>
      </c>
      <c r="D480" s="8" t="s">
        <v>221</v>
      </c>
      <c r="E480" s="10">
        <v>89.34</v>
      </c>
      <c r="F480" s="10" t="s">
        <v>1431</v>
      </c>
      <c r="G480" s="10">
        <f t="shared" si="54"/>
        <v>835.329</v>
      </c>
      <c r="H480" s="10">
        <f t="shared" si="55"/>
        <v>1976.388414</v>
      </c>
      <c r="I480" s="73">
        <f>SUM(H480+H481)*1.25</f>
        <v>5241.0020162499995</v>
      </c>
      <c r="J480" s="73">
        <f>SUM(H480+H481)*1.1</f>
        <v>4612.0817743</v>
      </c>
    </row>
    <row r="481" spans="1:10" ht="24" customHeight="1">
      <c r="A481" s="89"/>
      <c r="B481" s="71"/>
      <c r="C481" s="84"/>
      <c r="D481" s="8" t="s">
        <v>108</v>
      </c>
      <c r="E481" s="10">
        <v>100.19</v>
      </c>
      <c r="F481" s="10" t="s">
        <v>1431</v>
      </c>
      <c r="G481" s="10">
        <f t="shared" si="54"/>
        <v>936.7764999999999</v>
      </c>
      <c r="H481" s="10">
        <f t="shared" si="55"/>
        <v>2216.413199</v>
      </c>
      <c r="I481" s="73"/>
      <c r="J481" s="73"/>
    </row>
    <row r="482" spans="1:10" ht="27.75" customHeight="1">
      <c r="A482" s="8" t="s">
        <v>1432</v>
      </c>
      <c r="B482" s="32" t="s">
        <v>1433</v>
      </c>
      <c r="C482" s="14" t="s">
        <v>1136</v>
      </c>
      <c r="D482" s="8" t="s">
        <v>221</v>
      </c>
      <c r="E482" s="10">
        <v>89.34</v>
      </c>
      <c r="F482" s="10" t="s">
        <v>1117</v>
      </c>
      <c r="G482" s="10">
        <f t="shared" si="54"/>
        <v>257.2992</v>
      </c>
      <c r="H482" s="10">
        <f t="shared" si="55"/>
        <v>608.7699072</v>
      </c>
      <c r="I482" s="10">
        <f>SUM(H482*1.25)</f>
        <v>760.962384</v>
      </c>
      <c r="J482" s="10">
        <f>SUM(H482*1.1)</f>
        <v>669.6468979200001</v>
      </c>
    </row>
    <row r="483" spans="1:10" ht="22.5" customHeight="1">
      <c r="A483" s="8" t="s">
        <v>1434</v>
      </c>
      <c r="B483" s="32" t="s">
        <v>1435</v>
      </c>
      <c r="C483" s="14" t="s">
        <v>1136</v>
      </c>
      <c r="D483" s="8" t="s">
        <v>221</v>
      </c>
      <c r="E483" s="10">
        <v>89.34</v>
      </c>
      <c r="F483" s="10" t="s">
        <v>1436</v>
      </c>
      <c r="G483" s="10">
        <f t="shared" si="54"/>
        <v>514.5984</v>
      </c>
      <c r="H483" s="10">
        <f t="shared" si="55"/>
        <v>1217.5398144</v>
      </c>
      <c r="I483" s="10">
        <f>SUM(H483*1.25)</f>
        <v>1521.924768</v>
      </c>
      <c r="J483" s="10"/>
    </row>
    <row r="484" spans="1:10" ht="19.5" customHeight="1">
      <c r="A484" s="89" t="s">
        <v>1437</v>
      </c>
      <c r="B484" s="71" t="s">
        <v>1438</v>
      </c>
      <c r="C484" s="84" t="s">
        <v>1136</v>
      </c>
      <c r="D484" s="8" t="s">
        <v>221</v>
      </c>
      <c r="E484" s="10">
        <v>89.34</v>
      </c>
      <c r="F484" s="10" t="s">
        <v>1122</v>
      </c>
      <c r="G484" s="10">
        <f t="shared" si="54"/>
        <v>178.68</v>
      </c>
      <c r="H484" s="10">
        <f t="shared" si="55"/>
        <v>422.75688</v>
      </c>
      <c r="I484" s="73">
        <f>SUM(H484+H485)*1.25</f>
        <v>1121.06995</v>
      </c>
      <c r="J484" s="73">
        <f>SUM(H484+H485)*1.1</f>
        <v>986.5415560000002</v>
      </c>
    </row>
    <row r="485" spans="1:10" ht="21.75" customHeight="1">
      <c r="A485" s="89"/>
      <c r="B485" s="71"/>
      <c r="C485" s="84"/>
      <c r="D485" s="8" t="s">
        <v>108</v>
      </c>
      <c r="E485" s="10">
        <v>100.19</v>
      </c>
      <c r="F485" s="10" t="s">
        <v>1122</v>
      </c>
      <c r="G485" s="10">
        <f t="shared" si="54"/>
        <v>200.38</v>
      </c>
      <c r="H485" s="10">
        <f t="shared" si="55"/>
        <v>474.09908</v>
      </c>
      <c r="I485" s="73"/>
      <c r="J485" s="73"/>
    </row>
    <row r="486" spans="1:10" ht="22.5" customHeight="1">
      <c r="A486" s="89" t="s">
        <v>1439</v>
      </c>
      <c r="B486" s="71" t="s">
        <v>1440</v>
      </c>
      <c r="C486" s="84" t="s">
        <v>1136</v>
      </c>
      <c r="D486" s="10" t="s">
        <v>221</v>
      </c>
      <c r="E486" s="10">
        <v>89.34</v>
      </c>
      <c r="F486" s="10" t="s">
        <v>161</v>
      </c>
      <c r="G486" s="10">
        <f t="shared" si="54"/>
        <v>759.39</v>
      </c>
      <c r="H486" s="10">
        <f t="shared" si="55"/>
        <v>1796.71674</v>
      </c>
      <c r="I486" s="73">
        <f>SUM(H486+H487)*1.25</f>
        <v>4764.5472875000005</v>
      </c>
      <c r="J486" s="73">
        <f>SUM(H486+H487)*1.1</f>
        <v>4192.8016130000005</v>
      </c>
    </row>
    <row r="487" spans="1:10" ht="21" customHeight="1">
      <c r="A487" s="89"/>
      <c r="B487" s="71"/>
      <c r="C487" s="84"/>
      <c r="D487" s="10" t="s">
        <v>108</v>
      </c>
      <c r="E487" s="10">
        <v>100.19</v>
      </c>
      <c r="F487" s="10" t="s">
        <v>161</v>
      </c>
      <c r="G487" s="10">
        <f t="shared" si="54"/>
        <v>851.615</v>
      </c>
      <c r="H487" s="10">
        <f t="shared" si="55"/>
        <v>2014.92109</v>
      </c>
      <c r="I487" s="73"/>
      <c r="J487" s="73"/>
    </row>
    <row r="488" spans="1:10" ht="23.25" customHeight="1">
      <c r="A488" s="8" t="s">
        <v>1441</v>
      </c>
      <c r="B488" s="32" t="s">
        <v>1442</v>
      </c>
      <c r="C488" s="14" t="s">
        <v>1443</v>
      </c>
      <c r="D488" s="8" t="s">
        <v>221</v>
      </c>
      <c r="E488" s="10">
        <v>89.34</v>
      </c>
      <c r="F488" s="10" t="s">
        <v>1122</v>
      </c>
      <c r="G488" s="10">
        <f t="shared" si="54"/>
        <v>178.68</v>
      </c>
      <c r="H488" s="10">
        <f t="shared" si="55"/>
        <v>422.75688</v>
      </c>
      <c r="I488" s="10">
        <f>SUM(H488*1.25)</f>
        <v>528.4461</v>
      </c>
      <c r="J488" s="10">
        <f>SUM(H488*1.1)</f>
        <v>465.0325680000001</v>
      </c>
    </row>
    <row r="489" spans="1:10" ht="22.5" customHeight="1">
      <c r="A489" s="8" t="s">
        <v>1444</v>
      </c>
      <c r="B489" s="32" t="s">
        <v>1445</v>
      </c>
      <c r="C489" s="14" t="s">
        <v>1443</v>
      </c>
      <c r="D489" s="8" t="s">
        <v>221</v>
      </c>
      <c r="E489" s="10">
        <v>89.34</v>
      </c>
      <c r="F489" s="10" t="s">
        <v>1313</v>
      </c>
      <c r="G489" s="10">
        <f t="shared" si="54"/>
        <v>89.34</v>
      </c>
      <c r="H489" s="10">
        <f t="shared" si="55"/>
        <v>211.37844</v>
      </c>
      <c r="I489" s="10">
        <f>SUM(H489*1.25)</f>
        <v>264.22305</v>
      </c>
      <c r="J489" s="10">
        <f>SUM(H489*1.1)</f>
        <v>232.51628400000004</v>
      </c>
    </row>
    <row r="490" spans="1:10" ht="21" customHeight="1">
      <c r="A490" s="8" t="s">
        <v>1446</v>
      </c>
      <c r="B490" s="32" t="s">
        <v>1447</v>
      </c>
      <c r="C490" s="14" t="s">
        <v>1443</v>
      </c>
      <c r="D490" s="8" t="s">
        <v>221</v>
      </c>
      <c r="E490" s="10">
        <v>89.34</v>
      </c>
      <c r="F490" s="10" t="s">
        <v>1122</v>
      </c>
      <c r="G490" s="10">
        <f t="shared" si="54"/>
        <v>178.68</v>
      </c>
      <c r="H490" s="10">
        <f t="shared" si="55"/>
        <v>422.75688</v>
      </c>
      <c r="I490" s="10">
        <f>SUM(H490*1.25)</f>
        <v>528.4461</v>
      </c>
      <c r="J490" s="10">
        <f>SUM(H490*1.1)</f>
        <v>465.0325680000001</v>
      </c>
    </row>
    <row r="491" spans="1:10" ht="54" customHeight="1">
      <c r="A491" s="85" t="s">
        <v>426</v>
      </c>
      <c r="B491" s="85"/>
      <c r="C491" s="85"/>
      <c r="D491" s="85"/>
      <c r="E491" s="85"/>
      <c r="F491" s="85"/>
      <c r="G491" s="85"/>
      <c r="H491" s="85"/>
      <c r="I491" s="85"/>
      <c r="J491" s="85"/>
    </row>
    <row r="492" spans="1:10" ht="42.75" customHeight="1">
      <c r="A492" s="7" t="s">
        <v>1292</v>
      </c>
      <c r="B492" s="7" t="s">
        <v>1509</v>
      </c>
      <c r="C492" s="33" t="s">
        <v>373</v>
      </c>
      <c r="D492" s="33" t="s">
        <v>366</v>
      </c>
      <c r="E492" s="33" t="s">
        <v>1293</v>
      </c>
      <c r="F492" s="34" t="s">
        <v>1294</v>
      </c>
      <c r="G492" s="33" t="s">
        <v>1510</v>
      </c>
      <c r="H492" s="33" t="s">
        <v>1295</v>
      </c>
      <c r="I492" s="33" t="s">
        <v>318</v>
      </c>
      <c r="J492" s="33" t="s">
        <v>453</v>
      </c>
    </row>
    <row r="493" spans="1:10" ht="20.25" customHeight="1">
      <c r="A493" s="89" t="s">
        <v>1236</v>
      </c>
      <c r="B493" s="32" t="s">
        <v>22</v>
      </c>
      <c r="C493" s="84" t="s">
        <v>73</v>
      </c>
      <c r="D493" s="8"/>
      <c r="E493" s="10"/>
      <c r="F493" s="10"/>
      <c r="G493" s="10"/>
      <c r="H493" s="10"/>
      <c r="I493" s="10"/>
      <c r="J493" s="10"/>
    </row>
    <row r="494" spans="1:10" ht="20.25" customHeight="1">
      <c r="A494" s="89"/>
      <c r="B494" s="32" t="s">
        <v>23</v>
      </c>
      <c r="C494" s="84"/>
      <c r="D494" s="8" t="s">
        <v>221</v>
      </c>
      <c r="E494" s="10">
        <v>89.34</v>
      </c>
      <c r="F494" s="10" t="s">
        <v>28</v>
      </c>
      <c r="G494" s="10">
        <f>SUM(E494*F494)</f>
        <v>626.2734</v>
      </c>
      <c r="H494" s="10">
        <f>SUM(G494*2.366)</f>
        <v>1481.7628644000001</v>
      </c>
      <c r="I494" s="10">
        <f>SUM(H494*1.25)</f>
        <v>1852.2035805</v>
      </c>
      <c r="J494" s="10"/>
    </row>
    <row r="495" spans="1:10" ht="20.25" customHeight="1">
      <c r="A495" s="89"/>
      <c r="B495" s="32" t="s">
        <v>24</v>
      </c>
      <c r="C495" s="84"/>
      <c r="D495" s="8" t="s">
        <v>221</v>
      </c>
      <c r="E495" s="10">
        <v>89.34</v>
      </c>
      <c r="F495" s="10" t="s">
        <v>27</v>
      </c>
      <c r="G495" s="10">
        <f aca="true" t="shared" si="56" ref="G495:G519">SUM(E495*F495)</f>
        <v>785.2986</v>
      </c>
      <c r="H495" s="10">
        <f aca="true" t="shared" si="57" ref="H495:H519">SUM(G495*2.366)</f>
        <v>1858.0164876</v>
      </c>
      <c r="I495" s="10">
        <f aca="true" t="shared" si="58" ref="I495:I518">SUM(H495*1.25)</f>
        <v>2322.5206095</v>
      </c>
      <c r="J495" s="10"/>
    </row>
    <row r="496" spans="1:10" ht="20.25" customHeight="1">
      <c r="A496" s="89"/>
      <c r="B496" s="32" t="s">
        <v>25</v>
      </c>
      <c r="C496" s="84"/>
      <c r="D496" s="8" t="s">
        <v>221</v>
      </c>
      <c r="E496" s="10">
        <v>89.34</v>
      </c>
      <c r="F496" s="10" t="s">
        <v>26</v>
      </c>
      <c r="G496" s="10">
        <f t="shared" si="56"/>
        <v>932.7096</v>
      </c>
      <c r="H496" s="10">
        <f t="shared" si="57"/>
        <v>2206.7909136000003</v>
      </c>
      <c r="I496" s="10">
        <f t="shared" si="58"/>
        <v>2758.4886420000003</v>
      </c>
      <c r="J496" s="10"/>
    </row>
    <row r="497" spans="1:10" ht="20.25" customHeight="1">
      <c r="A497" s="89" t="s">
        <v>29</v>
      </c>
      <c r="B497" s="32" t="s">
        <v>30</v>
      </c>
      <c r="C497" s="84" t="s">
        <v>31</v>
      </c>
      <c r="D497" s="8"/>
      <c r="E497" s="10">
        <v>89.34</v>
      </c>
      <c r="F497" s="10"/>
      <c r="G497" s="10">
        <f t="shared" si="56"/>
        <v>0</v>
      </c>
      <c r="H497" s="10">
        <f t="shared" si="57"/>
        <v>0</v>
      </c>
      <c r="I497" s="10">
        <f t="shared" si="58"/>
        <v>0</v>
      </c>
      <c r="J497" s="10"/>
    </row>
    <row r="498" spans="1:10" ht="20.25" customHeight="1">
      <c r="A498" s="89"/>
      <c r="B498" s="32" t="s">
        <v>23</v>
      </c>
      <c r="C498" s="84"/>
      <c r="D498" s="8" t="s">
        <v>221</v>
      </c>
      <c r="E498" s="10">
        <v>89.34</v>
      </c>
      <c r="F498" s="10" t="s">
        <v>32</v>
      </c>
      <c r="G498" s="10">
        <f t="shared" si="56"/>
        <v>631.6338000000001</v>
      </c>
      <c r="H498" s="10">
        <f t="shared" si="57"/>
        <v>1494.4455708000003</v>
      </c>
      <c r="I498" s="10">
        <f t="shared" si="58"/>
        <v>1868.0569635000004</v>
      </c>
      <c r="J498" s="10"/>
    </row>
    <row r="499" spans="1:10" ht="20.25" customHeight="1">
      <c r="A499" s="89"/>
      <c r="B499" s="32" t="s">
        <v>24</v>
      </c>
      <c r="C499" s="84"/>
      <c r="D499" s="8" t="s">
        <v>221</v>
      </c>
      <c r="E499" s="10">
        <v>89.34</v>
      </c>
      <c r="F499" s="10" t="s">
        <v>33</v>
      </c>
      <c r="G499" s="10">
        <f t="shared" si="56"/>
        <v>786.1920000000001</v>
      </c>
      <c r="H499" s="10">
        <f t="shared" si="57"/>
        <v>1860.1302720000003</v>
      </c>
      <c r="I499" s="10">
        <f t="shared" si="58"/>
        <v>2325.1628400000004</v>
      </c>
      <c r="J499" s="10"/>
    </row>
    <row r="500" spans="1:10" ht="20.25" customHeight="1">
      <c r="A500" s="89"/>
      <c r="B500" s="32" t="s">
        <v>25</v>
      </c>
      <c r="C500" s="84"/>
      <c r="D500" s="8" t="s">
        <v>221</v>
      </c>
      <c r="E500" s="10">
        <v>89.34</v>
      </c>
      <c r="F500" s="10" t="s">
        <v>34</v>
      </c>
      <c r="G500" s="10">
        <f t="shared" si="56"/>
        <v>926.4558</v>
      </c>
      <c r="H500" s="10">
        <f t="shared" si="57"/>
        <v>2191.9944228</v>
      </c>
      <c r="I500" s="10">
        <f t="shared" si="58"/>
        <v>2739.9930285</v>
      </c>
      <c r="J500" s="10"/>
    </row>
    <row r="501" spans="1:10" ht="20.25" customHeight="1">
      <c r="A501" s="89" t="s">
        <v>35</v>
      </c>
      <c r="B501" s="32" t="s">
        <v>36</v>
      </c>
      <c r="C501" s="84" t="s">
        <v>37</v>
      </c>
      <c r="D501" s="8"/>
      <c r="E501" s="10">
        <v>89.34</v>
      </c>
      <c r="F501" s="10"/>
      <c r="G501" s="10">
        <f t="shared" si="56"/>
        <v>0</v>
      </c>
      <c r="H501" s="10">
        <f t="shared" si="57"/>
        <v>0</v>
      </c>
      <c r="I501" s="10">
        <f t="shared" si="58"/>
        <v>0</v>
      </c>
      <c r="J501" s="10"/>
    </row>
    <row r="502" spans="1:10" ht="21" customHeight="1">
      <c r="A502" s="89"/>
      <c r="B502" s="32" t="s">
        <v>23</v>
      </c>
      <c r="C502" s="84"/>
      <c r="D502" s="8" t="s">
        <v>221</v>
      </c>
      <c r="E502" s="10">
        <v>89.34</v>
      </c>
      <c r="F502" s="10" t="s">
        <v>38</v>
      </c>
      <c r="G502" s="10">
        <f t="shared" si="56"/>
        <v>763.8570000000001</v>
      </c>
      <c r="H502" s="10">
        <f t="shared" si="57"/>
        <v>1807.2856620000002</v>
      </c>
      <c r="I502" s="10">
        <f t="shared" si="58"/>
        <v>2259.1070775000003</v>
      </c>
      <c r="J502" s="10"/>
    </row>
    <row r="503" spans="1:10" ht="21" customHeight="1">
      <c r="A503" s="89"/>
      <c r="B503" s="32" t="s">
        <v>24</v>
      </c>
      <c r="C503" s="84"/>
      <c r="D503" s="8" t="s">
        <v>221</v>
      </c>
      <c r="E503" s="10">
        <v>89.34</v>
      </c>
      <c r="F503" s="10" t="s">
        <v>39</v>
      </c>
      <c r="G503" s="10">
        <f t="shared" si="56"/>
        <v>958.6182000000001</v>
      </c>
      <c r="H503" s="10">
        <f t="shared" si="57"/>
        <v>2268.0906612000003</v>
      </c>
      <c r="I503" s="10">
        <f t="shared" si="58"/>
        <v>2835.1133265000003</v>
      </c>
      <c r="J503" s="10"/>
    </row>
    <row r="504" spans="1:10" ht="21" customHeight="1">
      <c r="A504" s="89"/>
      <c r="B504" s="32" t="s">
        <v>25</v>
      </c>
      <c r="C504" s="84"/>
      <c r="D504" s="8" t="s">
        <v>221</v>
      </c>
      <c r="E504" s="10">
        <v>89.34</v>
      </c>
      <c r="F504" s="10" t="s">
        <v>40</v>
      </c>
      <c r="G504" s="10">
        <f t="shared" si="56"/>
        <v>977.3796</v>
      </c>
      <c r="H504" s="10">
        <f t="shared" si="57"/>
        <v>2312.4801336</v>
      </c>
      <c r="I504" s="10">
        <f t="shared" si="58"/>
        <v>2890.600167</v>
      </c>
      <c r="J504" s="10"/>
    </row>
    <row r="505" spans="1:10" ht="30">
      <c r="A505" s="89" t="s">
        <v>41</v>
      </c>
      <c r="B505" s="32" t="s">
        <v>42</v>
      </c>
      <c r="C505" s="84" t="s">
        <v>43</v>
      </c>
      <c r="D505" s="8"/>
      <c r="E505" s="10">
        <v>89.34</v>
      </c>
      <c r="F505" s="10"/>
      <c r="G505" s="10">
        <f t="shared" si="56"/>
        <v>0</v>
      </c>
      <c r="H505" s="10">
        <f t="shared" si="57"/>
        <v>0</v>
      </c>
      <c r="I505" s="10">
        <f t="shared" si="58"/>
        <v>0</v>
      </c>
      <c r="J505" s="10"/>
    </row>
    <row r="506" spans="1:10" ht="21" customHeight="1">
      <c r="A506" s="89"/>
      <c r="B506" s="32" t="s">
        <v>23</v>
      </c>
      <c r="C506" s="84"/>
      <c r="D506" s="8" t="s">
        <v>221</v>
      </c>
      <c r="E506" s="10">
        <v>89.34</v>
      </c>
      <c r="F506" s="10" t="s">
        <v>44</v>
      </c>
      <c r="G506" s="10">
        <f t="shared" si="56"/>
        <v>772.791</v>
      </c>
      <c r="H506" s="10">
        <f t="shared" si="57"/>
        <v>1828.4235060000003</v>
      </c>
      <c r="I506" s="10">
        <f t="shared" si="58"/>
        <v>2285.5293825000003</v>
      </c>
      <c r="J506" s="10"/>
    </row>
    <row r="507" spans="1:10" ht="21" customHeight="1">
      <c r="A507" s="89"/>
      <c r="B507" s="32" t="s">
        <v>24</v>
      </c>
      <c r="C507" s="84"/>
      <c r="D507" s="8" t="s">
        <v>221</v>
      </c>
      <c r="E507" s="10">
        <v>89.34</v>
      </c>
      <c r="F507" s="10" t="s">
        <v>45</v>
      </c>
      <c r="G507" s="10">
        <f t="shared" si="56"/>
        <v>908.5878</v>
      </c>
      <c r="H507" s="10">
        <f t="shared" si="57"/>
        <v>2149.7187348</v>
      </c>
      <c r="I507" s="10">
        <f t="shared" si="58"/>
        <v>2687.1484185000004</v>
      </c>
      <c r="J507" s="10"/>
    </row>
    <row r="508" spans="1:10" ht="21" customHeight="1">
      <c r="A508" s="89"/>
      <c r="B508" s="32" t="s">
        <v>25</v>
      </c>
      <c r="C508" s="84"/>
      <c r="D508" s="8" t="s">
        <v>221</v>
      </c>
      <c r="E508" s="10">
        <v>89.34</v>
      </c>
      <c r="F508" s="10" t="s">
        <v>46</v>
      </c>
      <c r="G508" s="10">
        <f t="shared" si="56"/>
        <v>1116.75</v>
      </c>
      <c r="H508" s="10">
        <f t="shared" si="57"/>
        <v>2642.2305</v>
      </c>
      <c r="I508" s="10">
        <f t="shared" si="58"/>
        <v>3302.788125</v>
      </c>
      <c r="J508" s="10"/>
    </row>
    <row r="509" spans="1:10" ht="30.75" customHeight="1">
      <c r="A509" s="8" t="s">
        <v>48</v>
      </c>
      <c r="B509" s="32" t="s">
        <v>49</v>
      </c>
      <c r="C509" s="14" t="s">
        <v>1136</v>
      </c>
      <c r="D509" s="8" t="s">
        <v>50</v>
      </c>
      <c r="E509" s="10">
        <v>89.34</v>
      </c>
      <c r="F509" s="10" t="s">
        <v>1448</v>
      </c>
      <c r="G509" s="10">
        <f t="shared" si="56"/>
        <v>21.4416</v>
      </c>
      <c r="H509" s="10">
        <f t="shared" si="57"/>
        <v>50.7308256</v>
      </c>
      <c r="I509" s="10">
        <f t="shared" si="58"/>
        <v>63.413532000000004</v>
      </c>
      <c r="J509" s="10">
        <f aca="true" t="shared" si="59" ref="J509:J518">SUM(H509*1.1)</f>
        <v>55.803908160000006</v>
      </c>
    </row>
    <row r="510" spans="1:10" ht="33" customHeight="1">
      <c r="A510" s="8" t="s">
        <v>51</v>
      </c>
      <c r="B510" s="32" t="s">
        <v>53</v>
      </c>
      <c r="C510" s="14" t="s">
        <v>72</v>
      </c>
      <c r="D510" s="8" t="s">
        <v>221</v>
      </c>
      <c r="E510" s="10">
        <v>89.34</v>
      </c>
      <c r="F510" s="10" t="s">
        <v>1153</v>
      </c>
      <c r="G510" s="10">
        <f t="shared" si="56"/>
        <v>42.8832</v>
      </c>
      <c r="H510" s="10">
        <f t="shared" si="57"/>
        <v>101.4616512</v>
      </c>
      <c r="I510" s="10">
        <f t="shared" si="58"/>
        <v>126.82706400000001</v>
      </c>
      <c r="J510" s="10">
        <f t="shared" si="59"/>
        <v>111.60781632000001</v>
      </c>
    </row>
    <row r="511" spans="1:10" ht="30" customHeight="1">
      <c r="A511" s="8" t="s">
        <v>52</v>
      </c>
      <c r="B511" s="32" t="s">
        <v>54</v>
      </c>
      <c r="C511" s="14" t="s">
        <v>43</v>
      </c>
      <c r="D511" s="8" t="s">
        <v>221</v>
      </c>
      <c r="E511" s="10">
        <v>89.34</v>
      </c>
      <c r="F511" s="10" t="s">
        <v>1457</v>
      </c>
      <c r="G511" s="10">
        <f t="shared" si="56"/>
        <v>192.97440000000003</v>
      </c>
      <c r="H511" s="10">
        <f t="shared" si="57"/>
        <v>456.5774304000001</v>
      </c>
      <c r="I511" s="10">
        <f t="shared" si="58"/>
        <v>570.7217880000001</v>
      </c>
      <c r="J511" s="10">
        <f t="shared" si="59"/>
        <v>502.23517344000015</v>
      </c>
    </row>
    <row r="512" spans="1:10" ht="30" customHeight="1">
      <c r="A512" s="21" t="s">
        <v>55</v>
      </c>
      <c r="B512" s="52" t="s">
        <v>56</v>
      </c>
      <c r="C512" s="21" t="s">
        <v>1135</v>
      </c>
      <c r="D512" s="21" t="s">
        <v>221</v>
      </c>
      <c r="E512" s="10">
        <v>89.34</v>
      </c>
      <c r="F512" s="10">
        <v>0.36</v>
      </c>
      <c r="G512" s="10">
        <f t="shared" si="56"/>
        <v>32.1624</v>
      </c>
      <c r="H512" s="10">
        <f t="shared" si="57"/>
        <v>76.0962384</v>
      </c>
      <c r="I512" s="10">
        <f t="shared" si="58"/>
        <v>95.120298</v>
      </c>
      <c r="J512" s="10">
        <f t="shared" si="59"/>
        <v>83.70586224000002</v>
      </c>
    </row>
    <row r="513" spans="1:10" ht="30">
      <c r="A513" s="14" t="s">
        <v>199</v>
      </c>
      <c r="B513" s="32" t="s">
        <v>200</v>
      </c>
      <c r="C513" s="14" t="s">
        <v>201</v>
      </c>
      <c r="D513" s="14" t="s">
        <v>221</v>
      </c>
      <c r="E513" s="10">
        <v>89.34</v>
      </c>
      <c r="F513" s="10">
        <v>1.44</v>
      </c>
      <c r="G513" s="10">
        <f t="shared" si="56"/>
        <v>128.6496</v>
      </c>
      <c r="H513" s="10">
        <f t="shared" si="57"/>
        <v>304.3849536</v>
      </c>
      <c r="I513" s="10">
        <f t="shared" si="58"/>
        <v>380.481192</v>
      </c>
      <c r="J513" s="10">
        <f t="shared" si="59"/>
        <v>334.82344896000006</v>
      </c>
    </row>
    <row r="514" spans="1:10" ht="21" customHeight="1">
      <c r="A514" s="14" t="s">
        <v>202</v>
      </c>
      <c r="B514" s="32" t="s">
        <v>203</v>
      </c>
      <c r="C514" s="14" t="s">
        <v>204</v>
      </c>
      <c r="D514" s="14" t="s">
        <v>221</v>
      </c>
      <c r="E514" s="10">
        <v>89.34</v>
      </c>
      <c r="F514" s="10">
        <v>1.44</v>
      </c>
      <c r="G514" s="10">
        <f t="shared" si="56"/>
        <v>128.6496</v>
      </c>
      <c r="H514" s="10">
        <f t="shared" si="57"/>
        <v>304.3849536</v>
      </c>
      <c r="I514" s="10">
        <f t="shared" si="58"/>
        <v>380.481192</v>
      </c>
      <c r="J514" s="10">
        <f t="shared" si="59"/>
        <v>334.82344896000006</v>
      </c>
    </row>
    <row r="515" spans="1:10" ht="30">
      <c r="A515" s="14" t="s">
        <v>205</v>
      </c>
      <c r="B515" s="32" t="s">
        <v>206</v>
      </c>
      <c r="C515" s="14" t="s">
        <v>73</v>
      </c>
      <c r="D515" s="14" t="s">
        <v>221</v>
      </c>
      <c r="E515" s="10">
        <v>89.34</v>
      </c>
      <c r="F515" s="10">
        <v>2.82</v>
      </c>
      <c r="G515" s="10">
        <f t="shared" si="56"/>
        <v>251.9388</v>
      </c>
      <c r="H515" s="10">
        <f t="shared" si="57"/>
        <v>596.0872008</v>
      </c>
      <c r="I515" s="10">
        <f t="shared" si="58"/>
        <v>745.109001</v>
      </c>
      <c r="J515" s="10">
        <f t="shared" si="59"/>
        <v>655.69592088</v>
      </c>
    </row>
    <row r="516" spans="1:10" ht="43.5" customHeight="1">
      <c r="A516" s="7" t="s">
        <v>1292</v>
      </c>
      <c r="B516" s="7" t="s">
        <v>1509</v>
      </c>
      <c r="C516" s="33" t="s">
        <v>373</v>
      </c>
      <c r="D516" s="33" t="s">
        <v>366</v>
      </c>
      <c r="E516" s="33" t="s">
        <v>1293</v>
      </c>
      <c r="F516" s="34" t="s">
        <v>1294</v>
      </c>
      <c r="G516" s="33" t="s">
        <v>1510</v>
      </c>
      <c r="H516" s="33" t="s">
        <v>1295</v>
      </c>
      <c r="I516" s="33" t="s">
        <v>318</v>
      </c>
      <c r="J516" s="33" t="s">
        <v>453</v>
      </c>
    </row>
    <row r="517" spans="1:10" ht="36.75" customHeight="1">
      <c r="A517" s="14" t="s">
        <v>207</v>
      </c>
      <c r="B517" s="32" t="s">
        <v>208</v>
      </c>
      <c r="C517" s="14" t="s">
        <v>73</v>
      </c>
      <c r="D517" s="14" t="s">
        <v>221</v>
      </c>
      <c r="E517" s="10">
        <v>89.34</v>
      </c>
      <c r="F517" s="10">
        <v>4.43</v>
      </c>
      <c r="G517" s="10">
        <f t="shared" si="56"/>
        <v>395.7762</v>
      </c>
      <c r="H517" s="10">
        <f t="shared" si="57"/>
        <v>936.4064892000001</v>
      </c>
      <c r="I517" s="10">
        <f t="shared" si="58"/>
        <v>1170.5081115000003</v>
      </c>
      <c r="J517" s="10">
        <f t="shared" si="59"/>
        <v>1030.0471381200002</v>
      </c>
    </row>
    <row r="518" spans="1:10" ht="33" customHeight="1">
      <c r="A518" s="14" t="s">
        <v>209</v>
      </c>
      <c r="B518" s="32" t="s">
        <v>210</v>
      </c>
      <c r="C518" s="14" t="s">
        <v>1136</v>
      </c>
      <c r="D518" s="14" t="s">
        <v>221</v>
      </c>
      <c r="E518" s="10">
        <v>89.34</v>
      </c>
      <c r="F518" s="10">
        <v>2.88</v>
      </c>
      <c r="G518" s="10">
        <f t="shared" si="56"/>
        <v>257.2992</v>
      </c>
      <c r="H518" s="10">
        <f t="shared" si="57"/>
        <v>608.7699072</v>
      </c>
      <c r="I518" s="10">
        <f t="shared" si="58"/>
        <v>760.962384</v>
      </c>
      <c r="J518" s="10">
        <f t="shared" si="59"/>
        <v>669.6468979200001</v>
      </c>
    </row>
    <row r="519" spans="1:10" ht="45" customHeight="1">
      <c r="A519" s="14" t="s">
        <v>211</v>
      </c>
      <c r="B519" s="32" t="s">
        <v>212</v>
      </c>
      <c r="C519" s="14" t="s">
        <v>68</v>
      </c>
      <c r="D519" s="14" t="s">
        <v>221</v>
      </c>
      <c r="E519" s="10">
        <v>89.34</v>
      </c>
      <c r="F519" s="10">
        <v>2.3</v>
      </c>
      <c r="G519" s="10">
        <f t="shared" si="56"/>
        <v>205.482</v>
      </c>
      <c r="H519" s="10">
        <f t="shared" si="57"/>
        <v>486.170412</v>
      </c>
      <c r="I519" s="10">
        <f>SUM(H519*1.25)</f>
        <v>607.713015</v>
      </c>
      <c r="J519" s="10">
        <f>SUM(H519*1.1)</f>
        <v>534.7874532000001</v>
      </c>
    </row>
    <row r="520" spans="1:10" ht="21.75" customHeight="1">
      <c r="A520" s="84" t="s">
        <v>213</v>
      </c>
      <c r="B520" s="71" t="s">
        <v>214</v>
      </c>
      <c r="C520" s="84" t="s">
        <v>68</v>
      </c>
      <c r="D520" s="14" t="s">
        <v>221</v>
      </c>
      <c r="E520" s="10">
        <v>89.34</v>
      </c>
      <c r="F520" s="10">
        <v>1.57</v>
      </c>
      <c r="G520" s="10">
        <f>SUM(E520*F520)</f>
        <v>140.2638</v>
      </c>
      <c r="H520" s="10">
        <f>SUM(G520*2.366)</f>
        <v>331.8641508</v>
      </c>
      <c r="I520" s="73">
        <f>SUM(H520+H521)*1.25</f>
        <v>880.0399107500002</v>
      </c>
      <c r="J520" s="73">
        <f>SUM(H520+H521)*1.1</f>
        <v>774.4351214600002</v>
      </c>
    </row>
    <row r="521" spans="1:10" ht="20.25" customHeight="1">
      <c r="A521" s="84"/>
      <c r="B521" s="71"/>
      <c r="C521" s="84"/>
      <c r="D521" s="14" t="s">
        <v>108</v>
      </c>
      <c r="E521" s="10">
        <v>100.19</v>
      </c>
      <c r="F521" s="10">
        <v>1.57</v>
      </c>
      <c r="G521" s="10">
        <f>SUM(E521*F521)</f>
        <v>157.2983</v>
      </c>
      <c r="H521" s="10">
        <f>SUM(G521*2.366)</f>
        <v>372.16777780000007</v>
      </c>
      <c r="I521" s="73"/>
      <c r="J521" s="73"/>
    </row>
    <row r="522" spans="1:10" ht="27" customHeight="1">
      <c r="A522" s="17" t="s">
        <v>215</v>
      </c>
      <c r="B522" s="32" t="s">
        <v>216</v>
      </c>
      <c r="C522" s="14" t="s">
        <v>273</v>
      </c>
      <c r="D522" s="14" t="s">
        <v>221</v>
      </c>
      <c r="E522" s="10">
        <v>89.34</v>
      </c>
      <c r="F522" s="10">
        <v>0.6</v>
      </c>
      <c r="G522" s="10">
        <f>SUM(E522*F522)</f>
        <v>53.604</v>
      </c>
      <c r="H522" s="10">
        <f>SUM(G522*2.366)</f>
        <v>126.82706400000001</v>
      </c>
      <c r="I522" s="10">
        <f>SUM(H522*1.25)</f>
        <v>158.53383000000002</v>
      </c>
      <c r="J522" s="10"/>
    </row>
    <row r="523" spans="1:10" ht="51" customHeight="1">
      <c r="A523" s="87" t="s">
        <v>427</v>
      </c>
      <c r="B523" s="87"/>
      <c r="C523" s="87"/>
      <c r="D523" s="87"/>
      <c r="E523" s="87"/>
      <c r="F523" s="87"/>
      <c r="G523" s="87"/>
      <c r="H523" s="87"/>
      <c r="I523" s="87"/>
      <c r="J523" s="87"/>
    </row>
    <row r="524" spans="1:10" ht="42.75">
      <c r="A524" s="7" t="s">
        <v>1292</v>
      </c>
      <c r="B524" s="7" t="s">
        <v>1509</v>
      </c>
      <c r="C524" s="33" t="s">
        <v>373</v>
      </c>
      <c r="D524" s="33" t="s">
        <v>366</v>
      </c>
      <c r="E524" s="33" t="s">
        <v>1293</v>
      </c>
      <c r="F524" s="34" t="s">
        <v>1294</v>
      </c>
      <c r="G524" s="33" t="s">
        <v>1510</v>
      </c>
      <c r="H524" s="33" t="s">
        <v>1295</v>
      </c>
      <c r="I524" s="33" t="s">
        <v>318</v>
      </c>
      <c r="J524" s="33" t="s">
        <v>453</v>
      </c>
    </row>
    <row r="525" spans="1:10" ht="29.25" customHeight="1">
      <c r="A525" s="14"/>
      <c r="B525" s="7" t="s">
        <v>1428</v>
      </c>
      <c r="C525" s="14"/>
      <c r="D525" s="14"/>
      <c r="E525" s="10"/>
      <c r="F525" s="10"/>
      <c r="G525" s="10"/>
      <c r="H525" s="10"/>
      <c r="I525" s="10"/>
      <c r="J525" s="10"/>
    </row>
    <row r="526" spans="1:10" ht="30.75" customHeight="1">
      <c r="A526" s="14" t="s">
        <v>274</v>
      </c>
      <c r="B526" s="32" t="s">
        <v>1022</v>
      </c>
      <c r="C526" s="14" t="s">
        <v>1428</v>
      </c>
      <c r="D526" s="14" t="s">
        <v>1300</v>
      </c>
      <c r="E526" s="10">
        <v>177.4</v>
      </c>
      <c r="F526" s="10">
        <v>3</v>
      </c>
      <c r="G526" s="10">
        <f aca="true" t="shared" si="60" ref="G526:G531">SUM(E526*F526)</f>
        <v>532.2</v>
      </c>
      <c r="H526" s="10">
        <f aca="true" t="shared" si="61" ref="H526:H531">SUM(G526*2.366)</f>
        <v>1259.1852000000001</v>
      </c>
      <c r="I526" s="10">
        <f aca="true" t="shared" si="62" ref="I526:I531">SUM(H526*1.25)</f>
        <v>1573.9815</v>
      </c>
      <c r="J526" s="10">
        <f aca="true" t="shared" si="63" ref="J526:J531">SUM(H526*1.1)</f>
        <v>1385.1037200000003</v>
      </c>
    </row>
    <row r="527" spans="1:10" ht="34.5" customHeight="1">
      <c r="A527" s="14" t="s">
        <v>275</v>
      </c>
      <c r="B527" s="32" t="s">
        <v>276</v>
      </c>
      <c r="C527" s="14" t="s">
        <v>1428</v>
      </c>
      <c r="D527" s="14" t="s">
        <v>1300</v>
      </c>
      <c r="E527" s="10">
        <v>177.4</v>
      </c>
      <c r="F527" s="10">
        <v>1</v>
      </c>
      <c r="G527" s="10">
        <f t="shared" si="60"/>
        <v>177.4</v>
      </c>
      <c r="H527" s="10">
        <f t="shared" si="61"/>
        <v>419.7284</v>
      </c>
      <c r="I527" s="10">
        <f t="shared" si="62"/>
        <v>524.6605000000001</v>
      </c>
      <c r="J527" s="10">
        <f t="shared" si="63"/>
        <v>461.70124000000004</v>
      </c>
    </row>
    <row r="528" spans="1:10" ht="46.5" customHeight="1">
      <c r="A528" s="14" t="s">
        <v>277</v>
      </c>
      <c r="B528" s="32" t="s">
        <v>333</v>
      </c>
      <c r="C528" s="14" t="s">
        <v>1428</v>
      </c>
      <c r="D528" s="14" t="s">
        <v>1300</v>
      </c>
      <c r="E528" s="10">
        <v>177.4</v>
      </c>
      <c r="F528" s="10">
        <v>1</v>
      </c>
      <c r="G528" s="10">
        <f t="shared" si="60"/>
        <v>177.4</v>
      </c>
      <c r="H528" s="10">
        <f t="shared" si="61"/>
        <v>419.7284</v>
      </c>
      <c r="I528" s="10">
        <f t="shared" si="62"/>
        <v>524.6605000000001</v>
      </c>
      <c r="J528" s="10">
        <f t="shared" si="63"/>
        <v>461.70124000000004</v>
      </c>
    </row>
    <row r="529" spans="1:10" ht="36.75" customHeight="1">
      <c r="A529" s="14" t="s">
        <v>334</v>
      </c>
      <c r="B529" s="32" t="s">
        <v>335</v>
      </c>
      <c r="C529" s="14" t="s">
        <v>1428</v>
      </c>
      <c r="D529" s="14" t="s">
        <v>1300</v>
      </c>
      <c r="E529" s="10">
        <v>177.4</v>
      </c>
      <c r="F529" s="10">
        <v>1</v>
      </c>
      <c r="G529" s="10">
        <f t="shared" si="60"/>
        <v>177.4</v>
      </c>
      <c r="H529" s="10">
        <f t="shared" si="61"/>
        <v>419.7284</v>
      </c>
      <c r="I529" s="10">
        <f t="shared" si="62"/>
        <v>524.6605000000001</v>
      </c>
      <c r="J529" s="10">
        <f t="shared" si="63"/>
        <v>461.70124000000004</v>
      </c>
    </row>
    <row r="530" spans="1:10" ht="23.25" customHeight="1">
      <c r="A530" s="14" t="s">
        <v>336</v>
      </c>
      <c r="B530" s="32" t="s">
        <v>1019</v>
      </c>
      <c r="C530" s="14" t="s">
        <v>1428</v>
      </c>
      <c r="D530" s="14" t="s">
        <v>1300</v>
      </c>
      <c r="E530" s="10">
        <v>177.4</v>
      </c>
      <c r="F530" s="10">
        <v>0.5</v>
      </c>
      <c r="G530" s="10">
        <f t="shared" si="60"/>
        <v>88.7</v>
      </c>
      <c r="H530" s="10">
        <f t="shared" si="61"/>
        <v>209.8642</v>
      </c>
      <c r="I530" s="10">
        <f t="shared" si="62"/>
        <v>262.33025000000004</v>
      </c>
      <c r="J530" s="10">
        <f t="shared" si="63"/>
        <v>230.85062000000002</v>
      </c>
    </row>
    <row r="531" spans="1:10" ht="35.25" customHeight="1">
      <c r="A531" s="14" t="s">
        <v>1020</v>
      </c>
      <c r="B531" s="32" t="s">
        <v>1021</v>
      </c>
      <c r="C531" s="14" t="s">
        <v>1428</v>
      </c>
      <c r="D531" s="14" t="s">
        <v>1300</v>
      </c>
      <c r="E531" s="10">
        <v>177.4</v>
      </c>
      <c r="F531" s="10">
        <v>0.5</v>
      </c>
      <c r="G531" s="10">
        <f t="shared" si="60"/>
        <v>88.7</v>
      </c>
      <c r="H531" s="10">
        <f t="shared" si="61"/>
        <v>209.8642</v>
      </c>
      <c r="I531" s="10">
        <f t="shared" si="62"/>
        <v>262.33025000000004</v>
      </c>
      <c r="J531" s="10">
        <f t="shared" si="63"/>
        <v>230.85062000000002</v>
      </c>
    </row>
    <row r="532" spans="1:10" ht="63" customHeight="1">
      <c r="A532" s="87" t="s">
        <v>407</v>
      </c>
      <c r="B532" s="87"/>
      <c r="C532" s="87"/>
      <c r="D532" s="87"/>
      <c r="E532" s="87"/>
      <c r="F532" s="87"/>
      <c r="G532" s="87"/>
      <c r="H532" s="87"/>
      <c r="I532" s="87"/>
      <c r="J532" s="87"/>
    </row>
    <row r="533" spans="1:10" ht="44.25" customHeight="1">
      <c r="A533" s="7" t="s">
        <v>1292</v>
      </c>
      <c r="B533" s="7" t="s">
        <v>1509</v>
      </c>
      <c r="C533" s="33" t="s">
        <v>373</v>
      </c>
      <c r="D533" s="33" t="s">
        <v>366</v>
      </c>
      <c r="E533" s="33" t="s">
        <v>1293</v>
      </c>
      <c r="F533" s="34" t="s">
        <v>1294</v>
      </c>
      <c r="G533" s="33" t="s">
        <v>1510</v>
      </c>
      <c r="H533" s="33" t="s">
        <v>1295</v>
      </c>
      <c r="I533" s="33" t="s">
        <v>318</v>
      </c>
      <c r="J533" s="33" t="s">
        <v>453</v>
      </c>
    </row>
    <row r="534" spans="1:10" ht="30" customHeight="1">
      <c r="A534" s="84" t="s">
        <v>432</v>
      </c>
      <c r="B534" s="71" t="s">
        <v>433</v>
      </c>
      <c r="C534" s="84" t="s">
        <v>86</v>
      </c>
      <c r="D534" s="14" t="s">
        <v>222</v>
      </c>
      <c r="E534" s="10">
        <v>79.77</v>
      </c>
      <c r="F534" s="10">
        <v>1.21</v>
      </c>
      <c r="G534" s="10">
        <f>SUM(E534*F534)</f>
        <v>96.5217</v>
      </c>
      <c r="H534" s="10">
        <f>SUM(G534*2.366)</f>
        <v>228.3703422</v>
      </c>
      <c r="I534" s="73">
        <f>SUM(H534+H535)*1.25</f>
        <v>644.000357</v>
      </c>
      <c r="J534" s="73"/>
    </row>
    <row r="535" spans="1:10" ht="30" customHeight="1">
      <c r="A535" s="84"/>
      <c r="B535" s="71"/>
      <c r="C535" s="84"/>
      <c r="D535" s="14" t="s">
        <v>434</v>
      </c>
      <c r="E535" s="10">
        <v>100.19</v>
      </c>
      <c r="F535" s="10">
        <v>1.21</v>
      </c>
      <c r="G535" s="10">
        <f aca="true" t="shared" si="64" ref="G535:G586">SUM(E535*F535)</f>
        <v>121.2299</v>
      </c>
      <c r="H535" s="10">
        <f aca="true" t="shared" si="65" ref="H535:H586">SUM(G535*2.366)</f>
        <v>286.8299434</v>
      </c>
      <c r="I535" s="73"/>
      <c r="J535" s="73"/>
    </row>
    <row r="536" spans="1:10" ht="34.5" customHeight="1">
      <c r="A536" s="84" t="s">
        <v>435</v>
      </c>
      <c r="B536" s="71" t="s">
        <v>436</v>
      </c>
      <c r="C536" s="84" t="s">
        <v>86</v>
      </c>
      <c r="D536" s="14" t="s">
        <v>222</v>
      </c>
      <c r="E536" s="10">
        <v>79.77</v>
      </c>
      <c r="F536" s="10">
        <v>0.94</v>
      </c>
      <c r="G536" s="10">
        <f t="shared" si="64"/>
        <v>74.98379999999999</v>
      </c>
      <c r="H536" s="10">
        <f t="shared" si="65"/>
        <v>177.41167079999997</v>
      </c>
      <c r="I536" s="73">
        <f>SUM(H536+H537)*1.25</f>
        <v>472.776486</v>
      </c>
      <c r="J536" s="73"/>
    </row>
    <row r="537" spans="1:10" ht="29.25" customHeight="1">
      <c r="A537" s="84"/>
      <c r="B537" s="71"/>
      <c r="C537" s="84"/>
      <c r="D537" s="14" t="s">
        <v>1155</v>
      </c>
      <c r="E537" s="10">
        <v>89.34</v>
      </c>
      <c r="F537" s="10">
        <v>0.95</v>
      </c>
      <c r="G537" s="10">
        <f t="shared" si="64"/>
        <v>84.873</v>
      </c>
      <c r="H537" s="10">
        <f t="shared" si="65"/>
        <v>200.80951800000003</v>
      </c>
      <c r="I537" s="73"/>
      <c r="J537" s="73"/>
    </row>
    <row r="538" spans="1:10" ht="36" customHeight="1">
      <c r="A538" s="84" t="s">
        <v>437</v>
      </c>
      <c r="B538" s="71" t="s">
        <v>1156</v>
      </c>
      <c r="C538" s="84" t="s">
        <v>86</v>
      </c>
      <c r="D538" s="14" t="s">
        <v>222</v>
      </c>
      <c r="E538" s="10">
        <v>79.77</v>
      </c>
      <c r="F538" s="10">
        <v>1.83</v>
      </c>
      <c r="G538" s="10">
        <f t="shared" si="64"/>
        <v>145.9791</v>
      </c>
      <c r="H538" s="10">
        <f t="shared" si="65"/>
        <v>345.38655059999996</v>
      </c>
      <c r="I538" s="73">
        <f>SUM(H538+H539)*1.25</f>
        <v>973.984011</v>
      </c>
      <c r="J538" s="73"/>
    </row>
    <row r="539" spans="1:10" ht="32.25" customHeight="1">
      <c r="A539" s="84"/>
      <c r="B539" s="71"/>
      <c r="C539" s="84"/>
      <c r="D539" s="14" t="s">
        <v>434</v>
      </c>
      <c r="E539" s="10">
        <v>100.19</v>
      </c>
      <c r="F539" s="10">
        <v>1.83</v>
      </c>
      <c r="G539" s="10">
        <f t="shared" si="64"/>
        <v>183.3477</v>
      </c>
      <c r="H539" s="10">
        <f t="shared" si="65"/>
        <v>433.80065820000004</v>
      </c>
      <c r="I539" s="73"/>
      <c r="J539" s="73"/>
    </row>
    <row r="540" spans="1:10" ht="33.75" customHeight="1">
      <c r="A540" s="84" t="s">
        <v>1157</v>
      </c>
      <c r="B540" s="71" t="s">
        <v>1156</v>
      </c>
      <c r="C540" s="84" t="s">
        <v>86</v>
      </c>
      <c r="D540" s="14" t="s">
        <v>222</v>
      </c>
      <c r="E540" s="10">
        <v>79.77</v>
      </c>
      <c r="F540" s="10">
        <v>1.55</v>
      </c>
      <c r="G540" s="10">
        <f t="shared" si="64"/>
        <v>123.6435</v>
      </c>
      <c r="H540" s="10">
        <f t="shared" si="65"/>
        <v>292.540521</v>
      </c>
      <c r="I540" s="73">
        <f>SUM(H540+H541)*1.25</f>
        <v>775.22137875</v>
      </c>
      <c r="J540" s="73"/>
    </row>
    <row r="541" spans="1:10" ht="33" customHeight="1">
      <c r="A541" s="84"/>
      <c r="B541" s="71"/>
      <c r="C541" s="84"/>
      <c r="D541" s="14" t="s">
        <v>1155</v>
      </c>
      <c r="E541" s="10">
        <v>89.34</v>
      </c>
      <c r="F541" s="10">
        <v>1.55</v>
      </c>
      <c r="G541" s="10">
        <f t="shared" si="64"/>
        <v>138.477</v>
      </c>
      <c r="H541" s="10">
        <f t="shared" si="65"/>
        <v>327.63658200000003</v>
      </c>
      <c r="I541" s="73"/>
      <c r="J541" s="73"/>
    </row>
    <row r="542" spans="1:10" ht="48.75" customHeight="1">
      <c r="A542" s="14" t="s">
        <v>1158</v>
      </c>
      <c r="B542" s="32" t="s">
        <v>1159</v>
      </c>
      <c r="C542" s="14" t="s">
        <v>1299</v>
      </c>
      <c r="D542" s="14" t="s">
        <v>221</v>
      </c>
      <c r="E542" s="10">
        <v>89.34</v>
      </c>
      <c r="F542" s="10">
        <v>4.3</v>
      </c>
      <c r="G542" s="10">
        <f t="shared" si="64"/>
        <v>384.162</v>
      </c>
      <c r="H542" s="10">
        <f t="shared" si="65"/>
        <v>908.927292</v>
      </c>
      <c r="I542" s="10">
        <f>SUM(H542*1.25)</f>
        <v>1136.159115</v>
      </c>
      <c r="J542" s="10"/>
    </row>
    <row r="543" spans="1:10" ht="60" customHeight="1">
      <c r="A543" s="14" t="s">
        <v>1160</v>
      </c>
      <c r="B543" s="32" t="s">
        <v>1161</v>
      </c>
      <c r="C543" s="14" t="s">
        <v>90</v>
      </c>
      <c r="D543" s="14" t="s">
        <v>221</v>
      </c>
      <c r="E543" s="10">
        <v>89.34</v>
      </c>
      <c r="F543" s="10">
        <v>0.14</v>
      </c>
      <c r="G543" s="10">
        <f t="shared" si="64"/>
        <v>12.507600000000002</v>
      </c>
      <c r="H543" s="10">
        <f t="shared" si="65"/>
        <v>29.592981600000005</v>
      </c>
      <c r="I543" s="10">
        <f>SUM(H543*1.25)</f>
        <v>36.99122700000001</v>
      </c>
      <c r="J543" s="10"/>
    </row>
    <row r="544" spans="1:10" ht="72" customHeight="1">
      <c r="A544" s="14" t="s">
        <v>1162</v>
      </c>
      <c r="B544" s="32" t="s">
        <v>484</v>
      </c>
      <c r="C544" s="14" t="s">
        <v>90</v>
      </c>
      <c r="D544" s="14" t="s">
        <v>221</v>
      </c>
      <c r="E544" s="10">
        <v>89.34</v>
      </c>
      <c r="F544" s="10">
        <v>0.75</v>
      </c>
      <c r="G544" s="10">
        <f t="shared" si="64"/>
        <v>67.005</v>
      </c>
      <c r="H544" s="10">
        <f t="shared" si="65"/>
        <v>158.53383</v>
      </c>
      <c r="I544" s="10">
        <f>SUM(H544*1.25)</f>
        <v>198.1672875</v>
      </c>
      <c r="J544" s="10"/>
    </row>
    <row r="545" spans="1:10" ht="36" customHeight="1">
      <c r="A545" s="14" t="s">
        <v>485</v>
      </c>
      <c r="B545" s="32" t="s">
        <v>486</v>
      </c>
      <c r="C545" s="14" t="s">
        <v>90</v>
      </c>
      <c r="D545" s="14" t="s">
        <v>222</v>
      </c>
      <c r="E545" s="10">
        <v>79.77</v>
      </c>
      <c r="F545" s="10">
        <v>0.5</v>
      </c>
      <c r="G545" s="10">
        <f t="shared" si="64"/>
        <v>39.885</v>
      </c>
      <c r="H545" s="10">
        <f t="shared" si="65"/>
        <v>94.36791</v>
      </c>
      <c r="I545" s="10">
        <f>SUM(H545*1.25)</f>
        <v>117.9598875</v>
      </c>
      <c r="J545" s="10"/>
    </row>
    <row r="546" spans="1:10" ht="42" customHeight="1">
      <c r="A546" s="7" t="s">
        <v>1292</v>
      </c>
      <c r="B546" s="7" t="s">
        <v>1509</v>
      </c>
      <c r="C546" s="33" t="s">
        <v>373</v>
      </c>
      <c r="D546" s="33" t="s">
        <v>366</v>
      </c>
      <c r="E546" s="33" t="s">
        <v>1293</v>
      </c>
      <c r="F546" s="34" t="s">
        <v>1294</v>
      </c>
      <c r="G546" s="33" t="s">
        <v>1510</v>
      </c>
      <c r="H546" s="33" t="s">
        <v>1295</v>
      </c>
      <c r="I546" s="33" t="s">
        <v>318</v>
      </c>
      <c r="J546" s="33" t="s">
        <v>453</v>
      </c>
    </row>
    <row r="547" spans="1:10" ht="30" customHeight="1">
      <c r="A547" s="84" t="s">
        <v>487</v>
      </c>
      <c r="B547" s="71" t="s">
        <v>506</v>
      </c>
      <c r="C547" s="84" t="s">
        <v>90</v>
      </c>
      <c r="D547" s="14" t="s">
        <v>222</v>
      </c>
      <c r="E547" s="10">
        <v>79.77</v>
      </c>
      <c r="F547" s="10">
        <v>4.22</v>
      </c>
      <c r="G547" s="10">
        <f t="shared" si="64"/>
        <v>336.6294</v>
      </c>
      <c r="H547" s="10">
        <f t="shared" si="65"/>
        <v>796.4651604</v>
      </c>
      <c r="I547" s="73">
        <f>SUM(H547+H548)*1.25</f>
        <v>2246.017774</v>
      </c>
      <c r="J547" s="73"/>
    </row>
    <row r="548" spans="1:10" ht="26.25" customHeight="1">
      <c r="A548" s="84"/>
      <c r="B548" s="71"/>
      <c r="C548" s="84"/>
      <c r="D548" s="14" t="s">
        <v>434</v>
      </c>
      <c r="E548" s="10">
        <v>100.19</v>
      </c>
      <c r="F548" s="10">
        <v>4.22</v>
      </c>
      <c r="G548" s="10">
        <f t="shared" si="64"/>
        <v>422.80179999999996</v>
      </c>
      <c r="H548" s="10">
        <f t="shared" si="65"/>
        <v>1000.3490588</v>
      </c>
      <c r="I548" s="73"/>
      <c r="J548" s="73"/>
    </row>
    <row r="549" spans="1:10" ht="30.75" customHeight="1">
      <c r="A549" s="84" t="s">
        <v>507</v>
      </c>
      <c r="B549" s="71" t="s">
        <v>1181</v>
      </c>
      <c r="C549" s="84" t="s">
        <v>90</v>
      </c>
      <c r="D549" s="14" t="s">
        <v>222</v>
      </c>
      <c r="E549" s="10">
        <v>79.77</v>
      </c>
      <c r="F549" s="10">
        <v>3.7</v>
      </c>
      <c r="G549" s="10">
        <f t="shared" si="64"/>
        <v>295.149</v>
      </c>
      <c r="H549" s="10">
        <f t="shared" si="65"/>
        <v>698.322534</v>
      </c>
      <c r="I549" s="73">
        <f>SUM(H549+H550)*1.25</f>
        <v>1850.5284525000002</v>
      </c>
      <c r="J549" s="73"/>
    </row>
    <row r="550" spans="1:10" ht="24.75" customHeight="1">
      <c r="A550" s="84"/>
      <c r="B550" s="71"/>
      <c r="C550" s="84"/>
      <c r="D550" s="14" t="s">
        <v>1155</v>
      </c>
      <c r="E550" s="10">
        <v>89.34</v>
      </c>
      <c r="F550" s="10">
        <v>3.7</v>
      </c>
      <c r="G550" s="10">
        <f t="shared" si="64"/>
        <v>330.55800000000005</v>
      </c>
      <c r="H550" s="10">
        <f t="shared" si="65"/>
        <v>782.1002280000001</v>
      </c>
      <c r="I550" s="73"/>
      <c r="J550" s="73"/>
    </row>
    <row r="551" spans="1:10" ht="26.25" customHeight="1">
      <c r="A551" s="84" t="s">
        <v>1183</v>
      </c>
      <c r="B551" s="71" t="s">
        <v>1182</v>
      </c>
      <c r="C551" s="84" t="s">
        <v>90</v>
      </c>
      <c r="D551" s="14" t="s">
        <v>222</v>
      </c>
      <c r="E551" s="10">
        <v>79.77</v>
      </c>
      <c r="F551" s="10">
        <v>5.12</v>
      </c>
      <c r="G551" s="10">
        <f t="shared" si="64"/>
        <v>408.4224</v>
      </c>
      <c r="H551" s="10">
        <f t="shared" si="65"/>
        <v>966.3273984</v>
      </c>
      <c r="I551" s="73">
        <f>SUM(H551+H552)*1.25</f>
        <v>2727.98942325</v>
      </c>
      <c r="J551" s="73"/>
    </row>
    <row r="552" spans="1:10" ht="27.75" customHeight="1">
      <c r="A552" s="84"/>
      <c r="B552" s="71"/>
      <c r="C552" s="84"/>
      <c r="D552" s="14" t="s">
        <v>434</v>
      </c>
      <c r="E552" s="10">
        <v>100.19</v>
      </c>
      <c r="F552" s="10">
        <v>5.13</v>
      </c>
      <c r="G552" s="10">
        <f t="shared" si="64"/>
        <v>513.9747</v>
      </c>
      <c r="H552" s="10">
        <f t="shared" si="65"/>
        <v>1216.0641402</v>
      </c>
      <c r="I552" s="73"/>
      <c r="J552" s="73"/>
    </row>
    <row r="553" spans="1:10" ht="30" customHeight="1">
      <c r="A553" s="84" t="s">
        <v>1184</v>
      </c>
      <c r="B553" s="71" t="s">
        <v>1182</v>
      </c>
      <c r="C553" s="84" t="s">
        <v>90</v>
      </c>
      <c r="D553" s="14" t="s">
        <v>222</v>
      </c>
      <c r="E553" s="10">
        <v>79.77</v>
      </c>
      <c r="F553" s="10">
        <v>4.48</v>
      </c>
      <c r="G553" s="10">
        <f t="shared" si="64"/>
        <v>357.3696</v>
      </c>
      <c r="H553" s="10">
        <f t="shared" si="65"/>
        <v>845.5364736</v>
      </c>
      <c r="I553" s="73">
        <f>SUM(H553+H554)*1.25</f>
        <v>2240.6398560000002</v>
      </c>
      <c r="J553" s="73"/>
    </row>
    <row r="554" spans="1:10" ht="29.25" customHeight="1">
      <c r="A554" s="84"/>
      <c r="B554" s="71"/>
      <c r="C554" s="84"/>
      <c r="D554" s="14" t="s">
        <v>221</v>
      </c>
      <c r="E554" s="10">
        <v>89.34</v>
      </c>
      <c r="F554" s="10">
        <v>4.48</v>
      </c>
      <c r="G554" s="10">
        <f t="shared" si="64"/>
        <v>400.24320000000006</v>
      </c>
      <c r="H554" s="10">
        <f t="shared" si="65"/>
        <v>946.9754112000002</v>
      </c>
      <c r="I554" s="73"/>
      <c r="J554" s="73"/>
    </row>
    <row r="555" spans="1:10" ht="26.25" customHeight="1">
      <c r="A555" s="84" t="s">
        <v>1185</v>
      </c>
      <c r="B555" s="71" t="s">
        <v>1182</v>
      </c>
      <c r="C555" s="84" t="s">
        <v>1186</v>
      </c>
      <c r="D555" s="14" t="s">
        <v>222</v>
      </c>
      <c r="E555" s="10">
        <v>79.77</v>
      </c>
      <c r="F555" s="10">
        <v>3</v>
      </c>
      <c r="G555" s="10">
        <f t="shared" si="64"/>
        <v>239.31</v>
      </c>
      <c r="H555" s="10">
        <f t="shared" si="65"/>
        <v>566.2074600000001</v>
      </c>
      <c r="I555" s="73">
        <f>SUM(H555+H556)*1.25</f>
        <v>1596.6951</v>
      </c>
      <c r="J555" s="73"/>
    </row>
    <row r="556" spans="1:10" ht="29.25" customHeight="1">
      <c r="A556" s="84"/>
      <c r="B556" s="71"/>
      <c r="C556" s="84"/>
      <c r="D556" s="14" t="s">
        <v>108</v>
      </c>
      <c r="E556" s="10">
        <v>100.19</v>
      </c>
      <c r="F556" s="10">
        <v>3</v>
      </c>
      <c r="G556" s="10">
        <f t="shared" si="64"/>
        <v>300.57</v>
      </c>
      <c r="H556" s="10">
        <f t="shared" si="65"/>
        <v>711.14862</v>
      </c>
      <c r="I556" s="73"/>
      <c r="J556" s="73"/>
    </row>
    <row r="557" spans="1:10" ht="27" customHeight="1">
      <c r="A557" s="84"/>
      <c r="B557" s="71" t="s">
        <v>1187</v>
      </c>
      <c r="C557" s="84" t="s">
        <v>90</v>
      </c>
      <c r="D557" s="84" t="s">
        <v>222</v>
      </c>
      <c r="E557" s="10">
        <v>79.77</v>
      </c>
      <c r="F557" s="73">
        <v>0.3</v>
      </c>
      <c r="G557" s="10">
        <f t="shared" si="64"/>
        <v>23.930999999999997</v>
      </c>
      <c r="H557" s="10">
        <f t="shared" si="65"/>
        <v>56.620746</v>
      </c>
      <c r="I557" s="73">
        <f>SUM(H557+H558)*1.25</f>
        <v>70.7759325</v>
      </c>
      <c r="J557" s="73"/>
    </row>
    <row r="558" spans="1:10" ht="25.5" customHeight="1">
      <c r="A558" s="84"/>
      <c r="B558" s="71"/>
      <c r="C558" s="84"/>
      <c r="D558" s="84"/>
      <c r="E558" s="10">
        <v>79.77</v>
      </c>
      <c r="F558" s="73"/>
      <c r="G558" s="10">
        <f t="shared" si="64"/>
        <v>0</v>
      </c>
      <c r="H558" s="10">
        <f t="shared" si="65"/>
        <v>0</v>
      </c>
      <c r="I558" s="73"/>
      <c r="J558" s="73"/>
    </row>
    <row r="559" spans="1:10" ht="18.75" customHeight="1">
      <c r="A559" s="84" t="s">
        <v>1189</v>
      </c>
      <c r="B559" s="71" t="s">
        <v>1188</v>
      </c>
      <c r="C559" s="84" t="s">
        <v>809</v>
      </c>
      <c r="D559" s="14" t="s">
        <v>222</v>
      </c>
      <c r="E559" s="10">
        <v>79.77</v>
      </c>
      <c r="F559" s="10">
        <v>0.86</v>
      </c>
      <c r="G559" s="10">
        <f t="shared" si="64"/>
        <v>68.6022</v>
      </c>
      <c r="H559" s="10">
        <f t="shared" si="65"/>
        <v>162.31280519999999</v>
      </c>
      <c r="I559" s="73">
        <f>SUM(H559+H560)*1.25</f>
        <v>432.76505999999995</v>
      </c>
      <c r="J559" s="73"/>
    </row>
    <row r="560" spans="1:10" ht="17.25" customHeight="1">
      <c r="A560" s="84"/>
      <c r="B560" s="71"/>
      <c r="C560" s="84"/>
      <c r="D560" s="14" t="s">
        <v>1155</v>
      </c>
      <c r="E560" s="10">
        <v>89.34</v>
      </c>
      <c r="F560" s="10">
        <v>0.87</v>
      </c>
      <c r="G560" s="10">
        <f t="shared" si="64"/>
        <v>77.7258</v>
      </c>
      <c r="H560" s="10">
        <f t="shared" si="65"/>
        <v>183.89924280000002</v>
      </c>
      <c r="I560" s="73"/>
      <c r="J560" s="73"/>
    </row>
    <row r="561" spans="1:10" ht="24" customHeight="1">
      <c r="A561" s="84" t="s">
        <v>1190</v>
      </c>
      <c r="B561" s="71" t="s">
        <v>1191</v>
      </c>
      <c r="C561" s="84" t="s">
        <v>86</v>
      </c>
      <c r="D561" s="14" t="s">
        <v>222</v>
      </c>
      <c r="E561" s="10">
        <v>79.77</v>
      </c>
      <c r="F561" s="10">
        <v>1.86</v>
      </c>
      <c r="G561" s="10">
        <f t="shared" si="64"/>
        <v>148.3722</v>
      </c>
      <c r="H561" s="10">
        <f t="shared" si="65"/>
        <v>351.0486252</v>
      </c>
      <c r="I561" s="73">
        <f aca="true" t="shared" si="66" ref="I561:I567">SUM(H561+H562)*1.25</f>
        <v>992.91408125</v>
      </c>
      <c r="J561" s="73"/>
    </row>
    <row r="562" spans="1:10" ht="22.5" customHeight="1">
      <c r="A562" s="84"/>
      <c r="B562" s="71"/>
      <c r="C562" s="84"/>
      <c r="D562" s="14" t="s">
        <v>108</v>
      </c>
      <c r="E562" s="10">
        <v>100.19</v>
      </c>
      <c r="F562" s="10">
        <v>1.87</v>
      </c>
      <c r="G562" s="10">
        <f t="shared" si="64"/>
        <v>187.3553</v>
      </c>
      <c r="H562" s="10">
        <f t="shared" si="65"/>
        <v>443.2826398</v>
      </c>
      <c r="I562" s="73"/>
      <c r="J562" s="73"/>
    </row>
    <row r="563" spans="1:10" ht="24.75" customHeight="1">
      <c r="A563" s="84" t="s">
        <v>1192</v>
      </c>
      <c r="B563" s="71" t="s">
        <v>1193</v>
      </c>
      <c r="C563" s="84" t="s">
        <v>86</v>
      </c>
      <c r="D563" s="14" t="s">
        <v>222</v>
      </c>
      <c r="E563" s="10">
        <v>79.77</v>
      </c>
      <c r="F563" s="10">
        <v>1.43</v>
      </c>
      <c r="G563" s="10">
        <f t="shared" si="64"/>
        <v>114.07109999999999</v>
      </c>
      <c r="H563" s="10">
        <f t="shared" si="65"/>
        <v>269.89222259999997</v>
      </c>
      <c r="I563" s="73">
        <f t="shared" si="66"/>
        <v>717.84647025</v>
      </c>
      <c r="J563" s="73"/>
    </row>
    <row r="564" spans="1:10" ht="18" customHeight="1">
      <c r="A564" s="84"/>
      <c r="B564" s="71"/>
      <c r="C564" s="84"/>
      <c r="D564" s="14" t="s">
        <v>221</v>
      </c>
      <c r="E564" s="10">
        <v>89.34</v>
      </c>
      <c r="F564" s="10">
        <v>1.44</v>
      </c>
      <c r="G564" s="10">
        <f t="shared" si="64"/>
        <v>128.6496</v>
      </c>
      <c r="H564" s="10">
        <f t="shared" si="65"/>
        <v>304.3849536</v>
      </c>
      <c r="I564" s="73"/>
      <c r="J564" s="73"/>
    </row>
    <row r="565" spans="1:10" ht="20.25" customHeight="1">
      <c r="A565" s="84" t="s">
        <v>1194</v>
      </c>
      <c r="B565" s="71" t="s">
        <v>548</v>
      </c>
      <c r="C565" s="84" t="s">
        <v>86</v>
      </c>
      <c r="D565" s="14" t="s">
        <v>222</v>
      </c>
      <c r="E565" s="10">
        <v>79.77</v>
      </c>
      <c r="F565" s="10">
        <v>0.07</v>
      </c>
      <c r="G565" s="10">
        <f t="shared" si="64"/>
        <v>5.5839</v>
      </c>
      <c r="H565" s="10">
        <f t="shared" si="65"/>
        <v>13.2115074</v>
      </c>
      <c r="I565" s="73">
        <v>1620.44</v>
      </c>
      <c r="J565" s="73"/>
    </row>
    <row r="566" spans="1:10" ht="24" customHeight="1">
      <c r="A566" s="84"/>
      <c r="B566" s="71"/>
      <c r="C566" s="84"/>
      <c r="D566" s="14" t="s">
        <v>108</v>
      </c>
      <c r="E566" s="10">
        <v>100.19</v>
      </c>
      <c r="F566" s="10">
        <v>3.08</v>
      </c>
      <c r="G566" s="10">
        <f t="shared" si="64"/>
        <v>308.5852</v>
      </c>
      <c r="H566" s="10">
        <f t="shared" si="65"/>
        <v>730.1125832</v>
      </c>
      <c r="I566" s="73"/>
      <c r="J566" s="73"/>
    </row>
    <row r="567" spans="1:10" ht="21.75" customHeight="1">
      <c r="A567" s="84" t="s">
        <v>549</v>
      </c>
      <c r="B567" s="71" t="s">
        <v>547</v>
      </c>
      <c r="C567" s="84" t="s">
        <v>86</v>
      </c>
      <c r="D567" s="14" t="s">
        <v>222</v>
      </c>
      <c r="E567" s="10">
        <v>79.77</v>
      </c>
      <c r="F567" s="10">
        <v>2.1</v>
      </c>
      <c r="G567" s="10">
        <f t="shared" si="64"/>
        <v>167.517</v>
      </c>
      <c r="H567" s="10">
        <f t="shared" si="65"/>
        <v>396.34522200000004</v>
      </c>
      <c r="I567" s="73">
        <f t="shared" si="66"/>
        <v>1050.2999325</v>
      </c>
      <c r="J567" s="73"/>
    </row>
    <row r="568" spans="1:10" ht="24" customHeight="1">
      <c r="A568" s="84"/>
      <c r="B568" s="71"/>
      <c r="C568" s="84"/>
      <c r="D568" s="14" t="s">
        <v>221</v>
      </c>
      <c r="E568" s="10">
        <v>89.34</v>
      </c>
      <c r="F568" s="10">
        <v>2.1</v>
      </c>
      <c r="G568" s="10">
        <f t="shared" si="64"/>
        <v>187.614</v>
      </c>
      <c r="H568" s="10">
        <f t="shared" si="65"/>
        <v>443.89472400000005</v>
      </c>
      <c r="I568" s="73"/>
      <c r="J568" s="73"/>
    </row>
    <row r="569" spans="1:10" ht="18.75" customHeight="1">
      <c r="A569" s="14" t="s">
        <v>551</v>
      </c>
      <c r="B569" s="32" t="s">
        <v>552</v>
      </c>
      <c r="C569" s="14" t="s">
        <v>550</v>
      </c>
      <c r="D569" s="14" t="s">
        <v>221</v>
      </c>
      <c r="E569" s="10">
        <v>89.34</v>
      </c>
      <c r="F569" s="10">
        <v>6</v>
      </c>
      <c r="G569" s="10">
        <f t="shared" si="64"/>
        <v>536.04</v>
      </c>
      <c r="H569" s="10">
        <f t="shared" si="65"/>
        <v>1268.27064</v>
      </c>
      <c r="I569" s="10">
        <f>SUM(H569*1.25)</f>
        <v>1585.3383</v>
      </c>
      <c r="J569" s="10"/>
    </row>
    <row r="570" spans="1:10" ht="43.5" customHeight="1">
      <c r="A570" s="7" t="s">
        <v>1292</v>
      </c>
      <c r="B570" s="7" t="s">
        <v>1509</v>
      </c>
      <c r="C570" s="33" t="s">
        <v>373</v>
      </c>
      <c r="D570" s="33" t="s">
        <v>366</v>
      </c>
      <c r="E570" s="33" t="s">
        <v>1293</v>
      </c>
      <c r="F570" s="34" t="s">
        <v>1294</v>
      </c>
      <c r="G570" s="33" t="s">
        <v>1510</v>
      </c>
      <c r="H570" s="33" t="s">
        <v>1295</v>
      </c>
      <c r="I570" s="33" t="s">
        <v>318</v>
      </c>
      <c r="J570" s="33" t="s">
        <v>453</v>
      </c>
    </row>
    <row r="571" spans="1:10" ht="45">
      <c r="A571" s="14" t="s">
        <v>1520</v>
      </c>
      <c r="B571" s="32" t="s">
        <v>1521</v>
      </c>
      <c r="C571" s="14" t="s">
        <v>1522</v>
      </c>
      <c r="D571" s="14" t="s">
        <v>221</v>
      </c>
      <c r="E571" s="10">
        <v>89.34</v>
      </c>
      <c r="F571" s="10">
        <v>2.3</v>
      </c>
      <c r="G571" s="10">
        <f t="shared" si="64"/>
        <v>205.482</v>
      </c>
      <c r="H571" s="10">
        <f t="shared" si="65"/>
        <v>486.170412</v>
      </c>
      <c r="I571" s="10">
        <f>SUM(H571*1.25)</f>
        <v>607.713015</v>
      </c>
      <c r="J571" s="10"/>
    </row>
    <row r="572" spans="1:10" ht="33" customHeight="1">
      <c r="A572" s="84" t="s">
        <v>1523</v>
      </c>
      <c r="B572" s="71" t="s">
        <v>1524</v>
      </c>
      <c r="C572" s="84" t="s">
        <v>1299</v>
      </c>
      <c r="D572" s="14" t="s">
        <v>221</v>
      </c>
      <c r="E572" s="10">
        <v>89.34</v>
      </c>
      <c r="F572" s="10">
        <v>2</v>
      </c>
      <c r="G572" s="10">
        <f t="shared" si="64"/>
        <v>178.68</v>
      </c>
      <c r="H572" s="10">
        <f t="shared" si="65"/>
        <v>422.75688</v>
      </c>
      <c r="I572" s="73">
        <f>SUM(H572+H573)*1.25</f>
        <v>1121.06995</v>
      </c>
      <c r="J572" s="73"/>
    </row>
    <row r="573" spans="1:10" ht="31.5" customHeight="1">
      <c r="A573" s="84"/>
      <c r="B573" s="71"/>
      <c r="C573" s="84"/>
      <c r="D573" s="14" t="s">
        <v>108</v>
      </c>
      <c r="E573" s="10">
        <v>100.19</v>
      </c>
      <c r="F573" s="10">
        <v>2</v>
      </c>
      <c r="G573" s="10">
        <f t="shared" si="64"/>
        <v>200.38</v>
      </c>
      <c r="H573" s="10">
        <f t="shared" si="65"/>
        <v>474.09908</v>
      </c>
      <c r="I573" s="73"/>
      <c r="J573" s="73"/>
    </row>
    <row r="574" spans="1:10" ht="33" customHeight="1">
      <c r="A574" s="84" t="s">
        <v>885</v>
      </c>
      <c r="B574" s="71" t="s">
        <v>252</v>
      </c>
      <c r="C574" s="84" t="s">
        <v>92</v>
      </c>
      <c r="D574" s="14" t="s">
        <v>502</v>
      </c>
      <c r="E574" s="10">
        <v>79.77</v>
      </c>
      <c r="F574" s="20">
        <v>0.35</v>
      </c>
      <c r="G574" s="20">
        <f t="shared" si="64"/>
        <v>27.919499999999996</v>
      </c>
      <c r="H574" s="10">
        <f t="shared" si="65"/>
        <v>66.057537</v>
      </c>
      <c r="I574" s="73">
        <f>SUM(H574+H575)*1.25</f>
        <v>175.04998874999998</v>
      </c>
      <c r="J574" s="73"/>
    </row>
    <row r="575" spans="1:10" ht="27" customHeight="1">
      <c r="A575" s="84"/>
      <c r="B575" s="71"/>
      <c r="C575" s="84"/>
      <c r="D575" s="14" t="s">
        <v>597</v>
      </c>
      <c r="E575" s="10">
        <v>89.34</v>
      </c>
      <c r="F575" s="20">
        <v>0.35</v>
      </c>
      <c r="G575" s="20">
        <f t="shared" si="64"/>
        <v>31.269</v>
      </c>
      <c r="H575" s="10">
        <f t="shared" si="65"/>
        <v>73.982454</v>
      </c>
      <c r="I575" s="73"/>
      <c r="J575" s="73"/>
    </row>
    <row r="576" spans="1:10" ht="28.5" customHeight="1">
      <c r="A576" s="84"/>
      <c r="B576" s="84" t="s">
        <v>886</v>
      </c>
      <c r="C576" s="84"/>
      <c r="D576" s="14" t="s">
        <v>222</v>
      </c>
      <c r="E576" s="10">
        <v>79.77</v>
      </c>
      <c r="F576" s="20">
        <v>0.4</v>
      </c>
      <c r="G576" s="20">
        <f t="shared" si="64"/>
        <v>31.908</v>
      </c>
      <c r="H576" s="10">
        <f t="shared" si="65"/>
        <v>75.49432800000001</v>
      </c>
      <c r="I576" s="73">
        <f>SUM(H576+H577)*1.25</f>
        <v>200.05713000000003</v>
      </c>
      <c r="J576" s="73"/>
    </row>
    <row r="577" spans="1:10" ht="23.25" customHeight="1">
      <c r="A577" s="84"/>
      <c r="B577" s="84"/>
      <c r="C577" s="84"/>
      <c r="D577" s="14" t="s">
        <v>503</v>
      </c>
      <c r="E577" s="10">
        <v>89.34</v>
      </c>
      <c r="F577" s="20">
        <v>0.4</v>
      </c>
      <c r="G577" s="20">
        <f t="shared" si="64"/>
        <v>35.736000000000004</v>
      </c>
      <c r="H577" s="10">
        <f t="shared" si="65"/>
        <v>84.55137600000002</v>
      </c>
      <c r="I577" s="73"/>
      <c r="J577" s="73"/>
    </row>
    <row r="578" spans="1:10" ht="23.25" customHeight="1">
      <c r="A578" s="84" t="s">
        <v>887</v>
      </c>
      <c r="B578" s="71" t="s">
        <v>888</v>
      </c>
      <c r="C578" s="84" t="s">
        <v>870</v>
      </c>
      <c r="D578" s="14" t="s">
        <v>222</v>
      </c>
      <c r="E578" s="10">
        <v>79.77</v>
      </c>
      <c r="F578" s="20">
        <v>0.39</v>
      </c>
      <c r="G578" s="20">
        <f t="shared" si="64"/>
        <v>31.1103</v>
      </c>
      <c r="H578" s="10">
        <f t="shared" si="65"/>
        <v>73.6069698</v>
      </c>
      <c r="I578" s="73">
        <f>SUM(H578+H579)*1.25</f>
        <v>197.69793225</v>
      </c>
      <c r="J578" s="73"/>
    </row>
    <row r="579" spans="1:10" ht="20.25" customHeight="1">
      <c r="A579" s="84"/>
      <c r="B579" s="71"/>
      <c r="C579" s="84"/>
      <c r="D579" s="14" t="s">
        <v>501</v>
      </c>
      <c r="E579" s="10">
        <v>89.34</v>
      </c>
      <c r="F579" s="20">
        <v>0.4</v>
      </c>
      <c r="G579" s="20">
        <f t="shared" si="64"/>
        <v>35.736000000000004</v>
      </c>
      <c r="H579" s="10">
        <f t="shared" si="65"/>
        <v>84.55137600000002</v>
      </c>
      <c r="I579" s="73"/>
      <c r="J579" s="73"/>
    </row>
    <row r="580" spans="1:10" ht="27" customHeight="1">
      <c r="A580" s="84"/>
      <c r="B580" s="84" t="s">
        <v>402</v>
      </c>
      <c r="C580" s="84"/>
      <c r="D580" s="14" t="s">
        <v>222</v>
      </c>
      <c r="E580" s="10">
        <v>79.77</v>
      </c>
      <c r="F580" s="20">
        <v>0.43</v>
      </c>
      <c r="G580" s="20">
        <f t="shared" si="64"/>
        <v>34.3011</v>
      </c>
      <c r="H580" s="10">
        <f t="shared" si="65"/>
        <v>81.15640259999999</v>
      </c>
      <c r="I580" s="73">
        <f>SUM(H580+H581)*1.25</f>
        <v>215.06141474999998</v>
      </c>
      <c r="J580" s="73"/>
    </row>
    <row r="581" spans="1:10" ht="24" customHeight="1">
      <c r="A581" s="84"/>
      <c r="B581" s="84"/>
      <c r="C581" s="84"/>
      <c r="D581" s="14" t="s">
        <v>501</v>
      </c>
      <c r="E581" s="10">
        <v>89.34</v>
      </c>
      <c r="F581" s="20">
        <v>0.43</v>
      </c>
      <c r="G581" s="20">
        <f t="shared" si="64"/>
        <v>38.4162</v>
      </c>
      <c r="H581" s="10">
        <f t="shared" si="65"/>
        <v>90.8927292</v>
      </c>
      <c r="I581" s="73"/>
      <c r="J581" s="73"/>
    </row>
    <row r="582" spans="1:10" ht="24" customHeight="1">
      <c r="A582" s="84" t="s">
        <v>890</v>
      </c>
      <c r="B582" s="32" t="s">
        <v>889</v>
      </c>
      <c r="C582" s="84" t="s">
        <v>870</v>
      </c>
      <c r="D582" s="84"/>
      <c r="E582" s="84"/>
      <c r="F582" s="84"/>
      <c r="G582" s="84"/>
      <c r="H582" s="84"/>
      <c r="I582" s="84"/>
      <c r="J582" s="84"/>
    </row>
    <row r="583" spans="1:10" ht="26.25" customHeight="1">
      <c r="A583" s="84"/>
      <c r="B583" s="84" t="s">
        <v>403</v>
      </c>
      <c r="C583" s="84"/>
      <c r="D583" s="14" t="s">
        <v>504</v>
      </c>
      <c r="E583" s="10">
        <v>79.77</v>
      </c>
      <c r="F583" s="10">
        <v>2.11</v>
      </c>
      <c r="G583" s="10">
        <f t="shared" si="64"/>
        <v>168.3147</v>
      </c>
      <c r="H583" s="10">
        <f t="shared" si="65"/>
        <v>398.2325802</v>
      </c>
      <c r="I583" s="73">
        <f>SUM(H583+H584)*1.25</f>
        <v>1055.30136075</v>
      </c>
      <c r="J583" s="73"/>
    </row>
    <row r="584" spans="1:10" ht="24" customHeight="1">
      <c r="A584" s="84"/>
      <c r="B584" s="84"/>
      <c r="C584" s="84"/>
      <c r="D584" s="14" t="s">
        <v>503</v>
      </c>
      <c r="E584" s="10">
        <v>89.34</v>
      </c>
      <c r="F584" s="10">
        <v>2.11</v>
      </c>
      <c r="G584" s="10">
        <f t="shared" si="64"/>
        <v>188.5074</v>
      </c>
      <c r="H584" s="10">
        <f t="shared" si="65"/>
        <v>446.0085084</v>
      </c>
      <c r="I584" s="73"/>
      <c r="J584" s="73"/>
    </row>
    <row r="585" spans="1:10" ht="25.5" customHeight="1">
      <c r="A585" s="84"/>
      <c r="B585" s="84" t="s">
        <v>404</v>
      </c>
      <c r="C585" s="84"/>
      <c r="D585" s="14" t="s">
        <v>504</v>
      </c>
      <c r="E585" s="10">
        <v>79.77</v>
      </c>
      <c r="F585" s="10">
        <v>2.34</v>
      </c>
      <c r="G585" s="10">
        <f t="shared" si="64"/>
        <v>186.66179999999997</v>
      </c>
      <c r="H585" s="10">
        <f t="shared" si="65"/>
        <v>441.64181879999995</v>
      </c>
      <c r="I585" s="73">
        <f>SUM(H585+H586)*1.25</f>
        <v>1172.976441</v>
      </c>
      <c r="J585" s="73"/>
    </row>
    <row r="586" spans="1:10" ht="21.75" customHeight="1">
      <c r="A586" s="84"/>
      <c r="B586" s="84"/>
      <c r="C586" s="84"/>
      <c r="D586" s="14" t="s">
        <v>503</v>
      </c>
      <c r="E586" s="10">
        <v>89.34</v>
      </c>
      <c r="F586" s="10">
        <v>2.35</v>
      </c>
      <c r="G586" s="10">
        <f t="shared" si="64"/>
        <v>209.949</v>
      </c>
      <c r="H586" s="10">
        <f t="shared" si="65"/>
        <v>496.73933400000004</v>
      </c>
      <c r="I586" s="73"/>
      <c r="J586" s="73"/>
    </row>
    <row r="587" spans="1:10" ht="21" customHeight="1">
      <c r="A587" s="84" t="s">
        <v>891</v>
      </c>
      <c r="B587" s="32" t="s">
        <v>889</v>
      </c>
      <c r="C587" s="84" t="s">
        <v>870</v>
      </c>
      <c r="D587" s="14"/>
      <c r="E587" s="10"/>
      <c r="F587" s="20">
        <v>2.93</v>
      </c>
      <c r="G587" s="10"/>
      <c r="H587" s="10"/>
      <c r="I587" s="10"/>
      <c r="J587" s="10"/>
    </row>
    <row r="588" spans="1:10" ht="25.5" customHeight="1">
      <c r="A588" s="84"/>
      <c r="B588" s="84" t="s">
        <v>405</v>
      </c>
      <c r="C588" s="84"/>
      <c r="D588" s="14" t="s">
        <v>504</v>
      </c>
      <c r="E588" s="10">
        <v>79.77</v>
      </c>
      <c r="F588" s="20">
        <v>2.93</v>
      </c>
      <c r="G588" s="10">
        <f>SUM(E588*F588)</f>
        <v>233.7261</v>
      </c>
      <c r="H588" s="10">
        <f>SUM(G588*2.366)</f>
        <v>552.9959526</v>
      </c>
      <c r="I588" s="73">
        <f>SUM(H588+H589)*1.25</f>
        <v>1465.4184772500003</v>
      </c>
      <c r="J588" s="73"/>
    </row>
    <row r="589" spans="1:10" ht="21.75" customHeight="1">
      <c r="A589" s="84"/>
      <c r="B589" s="84"/>
      <c r="C589" s="84"/>
      <c r="D589" s="14" t="s">
        <v>503</v>
      </c>
      <c r="E589" s="10">
        <v>89.34</v>
      </c>
      <c r="F589" s="20">
        <v>2.93</v>
      </c>
      <c r="G589" s="10">
        <f>SUM(E589*F589)</f>
        <v>261.7662</v>
      </c>
      <c r="H589" s="10">
        <f>SUM(G589*2.366)</f>
        <v>619.3388292000001</v>
      </c>
      <c r="I589" s="73"/>
      <c r="J589" s="73"/>
    </row>
    <row r="590" spans="1:10" ht="24.75" customHeight="1">
      <c r="A590" s="84" t="s">
        <v>892</v>
      </c>
      <c r="B590" s="71" t="s">
        <v>893</v>
      </c>
      <c r="C590" s="84" t="s">
        <v>894</v>
      </c>
      <c r="D590" s="14" t="s">
        <v>505</v>
      </c>
      <c r="E590" s="10">
        <v>79.77</v>
      </c>
      <c r="F590" s="10">
        <v>0.72</v>
      </c>
      <c r="G590" s="10">
        <f>SUM(E590*F590)</f>
        <v>57.4344</v>
      </c>
      <c r="H590" s="10">
        <f>SUM(G590*2.366)</f>
        <v>135.8897904</v>
      </c>
      <c r="I590" s="73">
        <f>SUM(H590+H591)*1.25</f>
        <v>360.10283400000003</v>
      </c>
      <c r="J590" s="73"/>
    </row>
    <row r="591" spans="1:10" ht="21.75" customHeight="1">
      <c r="A591" s="84"/>
      <c r="B591" s="71"/>
      <c r="C591" s="84"/>
      <c r="D591" s="14" t="s">
        <v>503</v>
      </c>
      <c r="E591" s="10">
        <v>89.34</v>
      </c>
      <c r="F591" s="10">
        <v>0.72</v>
      </c>
      <c r="G591" s="10">
        <f>SUM(E591*F591)</f>
        <v>64.3248</v>
      </c>
      <c r="H591" s="10">
        <f>SUM(G591*2.366)</f>
        <v>152.1924768</v>
      </c>
      <c r="I591" s="73"/>
      <c r="J591" s="73"/>
    </row>
    <row r="592" spans="1:10" ht="45.75" customHeight="1">
      <c r="A592" s="87" t="s">
        <v>428</v>
      </c>
      <c r="B592" s="87"/>
      <c r="C592" s="87"/>
      <c r="D592" s="87"/>
      <c r="E592" s="87"/>
      <c r="F592" s="87"/>
      <c r="G592" s="87"/>
      <c r="H592" s="87"/>
      <c r="I592" s="87"/>
      <c r="J592" s="87"/>
    </row>
    <row r="593" spans="1:10" ht="44.25" customHeight="1">
      <c r="A593" s="7" t="s">
        <v>1292</v>
      </c>
      <c r="B593" s="7" t="s">
        <v>1509</v>
      </c>
      <c r="C593" s="33" t="s">
        <v>373</v>
      </c>
      <c r="D593" s="33" t="s">
        <v>366</v>
      </c>
      <c r="E593" s="33" t="s">
        <v>1293</v>
      </c>
      <c r="F593" s="34" t="s">
        <v>1294</v>
      </c>
      <c r="G593" s="33" t="s">
        <v>1510</v>
      </c>
      <c r="H593" s="33" t="s">
        <v>1295</v>
      </c>
      <c r="I593" s="33" t="s">
        <v>318</v>
      </c>
      <c r="J593" s="33" t="s">
        <v>453</v>
      </c>
    </row>
    <row r="594" spans="1:10" ht="23.25" customHeight="1">
      <c r="A594" s="84" t="s">
        <v>895</v>
      </c>
      <c r="B594" s="71" t="s">
        <v>896</v>
      </c>
      <c r="C594" s="84" t="s">
        <v>86</v>
      </c>
      <c r="D594" s="14" t="s">
        <v>221</v>
      </c>
      <c r="E594" s="10">
        <v>89.34</v>
      </c>
      <c r="F594" s="10">
        <v>2.55</v>
      </c>
      <c r="G594" s="10">
        <f>SUM(E594*F594)</f>
        <v>227.81699999999998</v>
      </c>
      <c r="H594" s="10">
        <f>SUM(G594*2.366)</f>
        <v>539.0150219999999</v>
      </c>
      <c r="I594" s="73">
        <f>SUM(H594+H595)*1.25</f>
        <v>1429.3641862499999</v>
      </c>
      <c r="J594" s="73"/>
    </row>
    <row r="595" spans="1:10" ht="23.25" customHeight="1">
      <c r="A595" s="84"/>
      <c r="B595" s="71"/>
      <c r="C595" s="84"/>
      <c r="D595" s="14" t="s">
        <v>108</v>
      </c>
      <c r="E595" s="10">
        <v>100.19</v>
      </c>
      <c r="F595" s="10">
        <v>2.55</v>
      </c>
      <c r="G595" s="10">
        <f aca="true" t="shared" si="67" ref="G595:G619">SUM(E595*F595)</f>
        <v>255.48449999999997</v>
      </c>
      <c r="H595" s="10">
        <f>SUM(G595*2.366)</f>
        <v>604.476327</v>
      </c>
      <c r="I595" s="73"/>
      <c r="J595" s="73"/>
    </row>
    <row r="596" spans="1:10" ht="26.25" customHeight="1">
      <c r="A596" s="84" t="s">
        <v>897</v>
      </c>
      <c r="B596" s="71" t="s">
        <v>898</v>
      </c>
      <c r="C596" s="84" t="s">
        <v>86</v>
      </c>
      <c r="D596" s="14" t="s">
        <v>221</v>
      </c>
      <c r="E596" s="10">
        <v>89.34</v>
      </c>
      <c r="F596" s="10">
        <v>4.24</v>
      </c>
      <c r="G596" s="10">
        <f t="shared" si="67"/>
        <v>378.8016</v>
      </c>
      <c r="H596" s="10">
        <f>SUM(G596*2.366)</f>
        <v>896.2445856</v>
      </c>
      <c r="I596" s="73">
        <f>SUM(H596+H597)*1.25</f>
        <v>2376.6682940000005</v>
      </c>
      <c r="J596" s="73"/>
    </row>
    <row r="597" spans="1:10" ht="27.75" customHeight="1">
      <c r="A597" s="84"/>
      <c r="B597" s="71"/>
      <c r="C597" s="84"/>
      <c r="D597" s="14" t="s">
        <v>108</v>
      </c>
      <c r="E597" s="10">
        <v>100.19</v>
      </c>
      <c r="F597" s="10">
        <v>4.24</v>
      </c>
      <c r="G597" s="10">
        <f t="shared" si="67"/>
        <v>424.8056</v>
      </c>
      <c r="H597" s="10">
        <f>SUM(G597*2.366)</f>
        <v>1005.0900496000002</v>
      </c>
      <c r="I597" s="73"/>
      <c r="J597" s="73"/>
    </row>
    <row r="598" spans="1:10" ht="19.5" customHeight="1">
      <c r="A598" s="84" t="s">
        <v>243</v>
      </c>
      <c r="B598" s="71" t="s">
        <v>539</v>
      </c>
      <c r="C598" s="84" t="s">
        <v>550</v>
      </c>
      <c r="D598" s="14" t="s">
        <v>221</v>
      </c>
      <c r="E598" s="10">
        <v>89.34</v>
      </c>
      <c r="F598" s="14" t="s">
        <v>540</v>
      </c>
      <c r="G598" s="14" t="s">
        <v>541</v>
      </c>
      <c r="H598" s="14" t="s">
        <v>542</v>
      </c>
      <c r="I598" s="84" t="s">
        <v>543</v>
      </c>
      <c r="J598" s="84"/>
    </row>
    <row r="599" spans="1:10" ht="20.25" customHeight="1">
      <c r="A599" s="84"/>
      <c r="B599" s="71"/>
      <c r="C599" s="84"/>
      <c r="D599" s="14" t="s">
        <v>108</v>
      </c>
      <c r="E599" s="10">
        <v>100.19</v>
      </c>
      <c r="F599" s="14" t="s">
        <v>540</v>
      </c>
      <c r="G599" s="14" t="s">
        <v>544</v>
      </c>
      <c r="H599" s="14" t="s">
        <v>545</v>
      </c>
      <c r="I599" s="84"/>
      <c r="J599" s="84"/>
    </row>
    <row r="600" spans="1:10" ht="23.25" customHeight="1">
      <c r="A600" s="84" t="s">
        <v>900</v>
      </c>
      <c r="B600" s="32" t="s">
        <v>901</v>
      </c>
      <c r="C600" s="84" t="s">
        <v>1115</v>
      </c>
      <c r="D600" s="73"/>
      <c r="E600" s="73"/>
      <c r="F600" s="73"/>
      <c r="G600" s="73"/>
      <c r="H600" s="73"/>
      <c r="I600" s="73"/>
      <c r="J600" s="73"/>
    </row>
    <row r="601" spans="1:10" ht="18" customHeight="1">
      <c r="A601" s="84"/>
      <c r="B601" s="84" t="s">
        <v>902</v>
      </c>
      <c r="C601" s="84"/>
      <c r="D601" s="14" t="s">
        <v>221</v>
      </c>
      <c r="E601" s="10">
        <v>89.34</v>
      </c>
      <c r="F601" s="10">
        <v>1.75</v>
      </c>
      <c r="G601" s="10">
        <f t="shared" si="67"/>
        <v>156.345</v>
      </c>
      <c r="H601" s="10">
        <f>SUM(G601*2.366)</f>
        <v>369.91227000000003</v>
      </c>
      <c r="I601" s="73">
        <f>SUM(H601+H602)*1.25</f>
        <v>980.9362062499999</v>
      </c>
      <c r="J601" s="73"/>
    </row>
    <row r="602" spans="1:10" ht="21.75" customHeight="1">
      <c r="A602" s="84"/>
      <c r="B602" s="84"/>
      <c r="C602" s="84"/>
      <c r="D602" s="14" t="s">
        <v>108</v>
      </c>
      <c r="E602" s="10">
        <v>100.19</v>
      </c>
      <c r="F602" s="10">
        <v>1.75</v>
      </c>
      <c r="G602" s="10">
        <f t="shared" si="67"/>
        <v>175.33249999999998</v>
      </c>
      <c r="H602" s="10">
        <f aca="true" t="shared" si="68" ref="H602:H619">SUM(G602*2.366)</f>
        <v>414.83669499999996</v>
      </c>
      <c r="I602" s="73"/>
      <c r="J602" s="73"/>
    </row>
    <row r="603" spans="1:10" ht="19.5" customHeight="1">
      <c r="A603" s="84"/>
      <c r="B603" s="84" t="s">
        <v>1137</v>
      </c>
      <c r="C603" s="84"/>
      <c r="D603" s="14" t="s">
        <v>221</v>
      </c>
      <c r="E603" s="10">
        <v>89.34</v>
      </c>
      <c r="F603" s="10">
        <v>2</v>
      </c>
      <c r="G603" s="10">
        <f t="shared" si="67"/>
        <v>178.68</v>
      </c>
      <c r="H603" s="10">
        <f t="shared" si="68"/>
        <v>422.75688</v>
      </c>
      <c r="I603" s="73">
        <f>SUM(H603+H604)*1.25</f>
        <v>1121.06995</v>
      </c>
      <c r="J603" s="73"/>
    </row>
    <row r="604" spans="1:10" ht="21" customHeight="1">
      <c r="A604" s="84"/>
      <c r="B604" s="84"/>
      <c r="C604" s="84"/>
      <c r="D604" s="14" t="s">
        <v>108</v>
      </c>
      <c r="E604" s="10">
        <v>100.19</v>
      </c>
      <c r="F604" s="10">
        <v>2</v>
      </c>
      <c r="G604" s="10">
        <f t="shared" si="67"/>
        <v>200.38</v>
      </c>
      <c r="H604" s="10">
        <f t="shared" si="68"/>
        <v>474.09908</v>
      </c>
      <c r="I604" s="73"/>
      <c r="J604" s="73"/>
    </row>
    <row r="605" spans="1:10" ht="41.25" customHeight="1">
      <c r="A605" s="84" t="s">
        <v>903</v>
      </c>
      <c r="B605" s="32" t="s">
        <v>406</v>
      </c>
      <c r="C605" s="84" t="s">
        <v>1235</v>
      </c>
      <c r="D605" s="14" t="s">
        <v>222</v>
      </c>
      <c r="E605" s="10">
        <v>79.77</v>
      </c>
      <c r="F605" s="10">
        <v>0.6</v>
      </c>
      <c r="G605" s="10">
        <f t="shared" si="67"/>
        <v>47.861999999999995</v>
      </c>
      <c r="H605" s="10">
        <f t="shared" si="68"/>
        <v>113.241492</v>
      </c>
      <c r="I605" s="10">
        <f>SUM(H605*1.25)</f>
        <v>141.551865</v>
      </c>
      <c r="J605" s="10"/>
    </row>
    <row r="606" spans="1:10" ht="21.75" customHeight="1">
      <c r="A606" s="84"/>
      <c r="B606" s="14" t="s">
        <v>904</v>
      </c>
      <c r="C606" s="84"/>
      <c r="D606" s="14" t="s">
        <v>222</v>
      </c>
      <c r="E606" s="10">
        <v>79.77</v>
      </c>
      <c r="F606" s="10">
        <v>1.11</v>
      </c>
      <c r="G606" s="10">
        <f t="shared" si="67"/>
        <v>88.5447</v>
      </c>
      <c r="H606" s="10">
        <f t="shared" si="68"/>
        <v>209.4967602</v>
      </c>
      <c r="I606" s="10">
        <f aca="true" t="shared" si="69" ref="I606:I618">SUM(H606*1.25)</f>
        <v>261.87095025</v>
      </c>
      <c r="J606" s="10"/>
    </row>
    <row r="607" spans="1:10" ht="21.75" customHeight="1">
      <c r="A607" s="84"/>
      <c r="B607" s="14" t="s">
        <v>905</v>
      </c>
      <c r="C607" s="84"/>
      <c r="D607" s="14" t="s">
        <v>222</v>
      </c>
      <c r="E607" s="10">
        <v>79.77</v>
      </c>
      <c r="F607" s="10">
        <v>1.61</v>
      </c>
      <c r="G607" s="10">
        <f t="shared" si="67"/>
        <v>128.4297</v>
      </c>
      <c r="H607" s="10">
        <f t="shared" si="68"/>
        <v>303.8646702</v>
      </c>
      <c r="I607" s="10">
        <f t="shared" si="69"/>
        <v>379.83083775</v>
      </c>
      <c r="J607" s="10"/>
    </row>
    <row r="608" spans="1:10" ht="24.75" customHeight="1">
      <c r="A608" s="14" t="s">
        <v>906</v>
      </c>
      <c r="B608" s="32" t="s">
        <v>907</v>
      </c>
      <c r="C608" s="14" t="s">
        <v>47</v>
      </c>
      <c r="D608" s="14" t="s">
        <v>221</v>
      </c>
      <c r="E608" s="10">
        <v>89.34</v>
      </c>
      <c r="F608" s="10">
        <v>2.03</v>
      </c>
      <c r="G608" s="10">
        <f t="shared" si="67"/>
        <v>181.3602</v>
      </c>
      <c r="H608" s="10">
        <f t="shared" si="68"/>
        <v>429.0982332</v>
      </c>
      <c r="I608" s="10">
        <f t="shared" si="69"/>
        <v>536.3727915</v>
      </c>
      <c r="J608" s="10"/>
    </row>
    <row r="609" spans="1:10" ht="33.75" customHeight="1">
      <c r="A609" s="89" t="s">
        <v>908</v>
      </c>
      <c r="B609" s="32" t="s">
        <v>909</v>
      </c>
      <c r="C609" s="84" t="s">
        <v>1135</v>
      </c>
      <c r="D609" s="25" t="s">
        <v>222</v>
      </c>
      <c r="E609" s="10">
        <v>79.77</v>
      </c>
      <c r="F609" s="10"/>
      <c r="G609" s="10">
        <f t="shared" si="67"/>
        <v>0</v>
      </c>
      <c r="H609" s="10">
        <f t="shared" si="68"/>
        <v>0</v>
      </c>
      <c r="I609" s="10">
        <f t="shared" si="69"/>
        <v>0</v>
      </c>
      <c r="J609" s="10"/>
    </row>
    <row r="610" spans="1:10" ht="21.75" customHeight="1">
      <c r="A610" s="89"/>
      <c r="B610" s="14" t="s">
        <v>1517</v>
      </c>
      <c r="C610" s="84"/>
      <c r="D610" s="25" t="s">
        <v>222</v>
      </c>
      <c r="E610" s="10">
        <v>79.77</v>
      </c>
      <c r="F610" s="10" t="s">
        <v>910</v>
      </c>
      <c r="G610" s="10">
        <f t="shared" si="67"/>
        <v>182.67329999999998</v>
      </c>
      <c r="H610" s="10">
        <f t="shared" si="68"/>
        <v>432.2050278</v>
      </c>
      <c r="I610" s="10">
        <f t="shared" si="69"/>
        <v>540.25628475</v>
      </c>
      <c r="J610" s="10"/>
    </row>
    <row r="611" spans="1:10" ht="21.75" customHeight="1">
      <c r="A611" s="89"/>
      <c r="B611" s="23" t="s">
        <v>611</v>
      </c>
      <c r="C611" s="84"/>
      <c r="D611" s="25" t="s">
        <v>222</v>
      </c>
      <c r="E611" s="10">
        <v>79.77</v>
      </c>
      <c r="F611" s="10" t="s">
        <v>857</v>
      </c>
      <c r="G611" s="10">
        <f t="shared" si="67"/>
        <v>228.14219999999997</v>
      </c>
      <c r="H611" s="10">
        <f t="shared" si="68"/>
        <v>539.7844451999999</v>
      </c>
      <c r="I611" s="10">
        <f t="shared" si="69"/>
        <v>674.7305564999999</v>
      </c>
      <c r="J611" s="10"/>
    </row>
    <row r="612" spans="1:10" ht="33.75" customHeight="1">
      <c r="A612" s="89" t="s">
        <v>911</v>
      </c>
      <c r="B612" s="32" t="s">
        <v>912</v>
      </c>
      <c r="C612" s="84" t="s">
        <v>1115</v>
      </c>
      <c r="D612" s="83"/>
      <c r="E612" s="83"/>
      <c r="F612" s="83"/>
      <c r="G612" s="83"/>
      <c r="H612" s="83"/>
      <c r="I612" s="83"/>
      <c r="J612" s="83"/>
    </row>
    <row r="613" spans="1:10" ht="19.5" customHeight="1">
      <c r="A613" s="89"/>
      <c r="B613" s="14" t="s">
        <v>1517</v>
      </c>
      <c r="C613" s="84"/>
      <c r="D613" s="25" t="s">
        <v>222</v>
      </c>
      <c r="E613" s="10">
        <v>79.77</v>
      </c>
      <c r="F613" s="10" t="s">
        <v>858</v>
      </c>
      <c r="G613" s="10">
        <f t="shared" si="67"/>
        <v>220.16519999999997</v>
      </c>
      <c r="H613" s="10">
        <f t="shared" si="68"/>
        <v>520.9108632</v>
      </c>
      <c r="I613" s="10">
        <f t="shared" si="69"/>
        <v>651.1385789999999</v>
      </c>
      <c r="J613" s="10"/>
    </row>
    <row r="614" spans="1:10" ht="21" customHeight="1">
      <c r="A614" s="89"/>
      <c r="B614" s="23" t="s">
        <v>611</v>
      </c>
      <c r="C614" s="84"/>
      <c r="D614" s="25" t="s">
        <v>222</v>
      </c>
      <c r="E614" s="10">
        <v>79.77</v>
      </c>
      <c r="F614" s="10" t="s">
        <v>913</v>
      </c>
      <c r="G614" s="10">
        <f t="shared" si="67"/>
        <v>328.6524</v>
      </c>
      <c r="H614" s="10">
        <f t="shared" si="68"/>
        <v>777.5915784</v>
      </c>
      <c r="I614" s="10">
        <f t="shared" si="69"/>
        <v>971.989473</v>
      </c>
      <c r="J614" s="10"/>
    </row>
    <row r="615" spans="1:10" ht="41.25" customHeight="1">
      <c r="A615" s="7" t="s">
        <v>1292</v>
      </c>
      <c r="B615" s="7" t="s">
        <v>1509</v>
      </c>
      <c r="C615" s="33" t="s">
        <v>373</v>
      </c>
      <c r="D615" s="33" t="s">
        <v>366</v>
      </c>
      <c r="E615" s="33" t="s">
        <v>1293</v>
      </c>
      <c r="F615" s="34" t="s">
        <v>1294</v>
      </c>
      <c r="G615" s="33" t="s">
        <v>1510</v>
      </c>
      <c r="H615" s="33" t="s">
        <v>1295</v>
      </c>
      <c r="I615" s="33" t="s">
        <v>318</v>
      </c>
      <c r="J615" s="33" t="s">
        <v>453</v>
      </c>
    </row>
    <row r="616" spans="1:10" ht="36" customHeight="1">
      <c r="A616" s="14" t="s">
        <v>914</v>
      </c>
      <c r="B616" s="32" t="s">
        <v>915</v>
      </c>
      <c r="C616" s="14" t="s">
        <v>870</v>
      </c>
      <c r="D616" s="14" t="s">
        <v>221</v>
      </c>
      <c r="E616" s="10">
        <v>89.34</v>
      </c>
      <c r="F616" s="10">
        <v>2</v>
      </c>
      <c r="G616" s="10">
        <f t="shared" si="67"/>
        <v>178.68</v>
      </c>
      <c r="H616" s="10">
        <f t="shared" si="68"/>
        <v>422.75688</v>
      </c>
      <c r="I616" s="10">
        <f t="shared" si="69"/>
        <v>528.4461</v>
      </c>
      <c r="J616" s="10"/>
    </row>
    <row r="617" spans="1:10" ht="21.75" customHeight="1">
      <c r="A617" s="89" t="s">
        <v>916</v>
      </c>
      <c r="B617" s="32" t="s">
        <v>917</v>
      </c>
      <c r="C617" s="84" t="s">
        <v>1115</v>
      </c>
      <c r="D617" s="25" t="s">
        <v>221</v>
      </c>
      <c r="E617" s="10">
        <v>89.34</v>
      </c>
      <c r="F617" s="10" t="s">
        <v>919</v>
      </c>
      <c r="G617" s="10">
        <f t="shared" si="67"/>
        <v>353.7864</v>
      </c>
      <c r="H617" s="10">
        <f t="shared" si="68"/>
        <v>837.0586224000001</v>
      </c>
      <c r="I617" s="10">
        <f t="shared" si="69"/>
        <v>1046.323278</v>
      </c>
      <c r="J617" s="10"/>
    </row>
    <row r="618" spans="1:10" ht="21.75" customHeight="1">
      <c r="A618" s="89"/>
      <c r="B618" s="14" t="s">
        <v>918</v>
      </c>
      <c r="C618" s="84"/>
      <c r="D618" s="25" t="s">
        <v>221</v>
      </c>
      <c r="E618" s="10">
        <v>89.34</v>
      </c>
      <c r="F618" s="10" t="s">
        <v>920</v>
      </c>
      <c r="G618" s="10">
        <f t="shared" si="67"/>
        <v>489.58320000000003</v>
      </c>
      <c r="H618" s="10">
        <f t="shared" si="68"/>
        <v>1158.3538512000002</v>
      </c>
      <c r="I618" s="10">
        <f t="shared" si="69"/>
        <v>1447.9423140000004</v>
      </c>
      <c r="J618" s="10"/>
    </row>
    <row r="619" spans="1:10" ht="33" customHeight="1">
      <c r="A619" s="15" t="s">
        <v>1458</v>
      </c>
      <c r="B619" s="47" t="s">
        <v>1459</v>
      </c>
      <c r="C619" s="15"/>
      <c r="D619" s="26" t="s">
        <v>222</v>
      </c>
      <c r="E619" s="12">
        <v>79.77</v>
      </c>
      <c r="F619" s="12">
        <v>3.4</v>
      </c>
      <c r="G619" s="12">
        <f t="shared" si="67"/>
        <v>271.21799999999996</v>
      </c>
      <c r="H619" s="12">
        <f t="shared" si="68"/>
        <v>641.701788</v>
      </c>
      <c r="I619" s="12">
        <f>SUM(H619*1.25)</f>
        <v>802.1272349999999</v>
      </c>
      <c r="J619" s="12"/>
    </row>
    <row r="620" spans="1:10" ht="33" customHeight="1">
      <c r="A620" s="90" t="s">
        <v>327</v>
      </c>
      <c r="B620" s="91"/>
      <c r="C620" s="91"/>
      <c r="D620" s="91"/>
      <c r="E620" s="91"/>
      <c r="F620" s="91"/>
      <c r="G620" s="91"/>
      <c r="H620" s="91"/>
      <c r="I620" s="91"/>
      <c r="J620" s="92"/>
    </row>
    <row r="621" spans="1:10" ht="38.25" customHeight="1">
      <c r="A621" s="75" t="s">
        <v>326</v>
      </c>
      <c r="B621" s="76"/>
      <c r="C621" s="76"/>
      <c r="D621" s="76"/>
      <c r="E621" s="76"/>
      <c r="F621" s="76"/>
      <c r="G621" s="76"/>
      <c r="H621" s="76"/>
      <c r="I621" s="76"/>
      <c r="J621" s="77"/>
    </row>
    <row r="622" spans="1:10" ht="36" customHeight="1">
      <c r="A622" s="119" t="s">
        <v>421</v>
      </c>
      <c r="B622" s="120"/>
      <c r="C622" s="120"/>
      <c r="D622" s="120"/>
      <c r="E622" s="120"/>
      <c r="F622" s="120"/>
      <c r="G622" s="120"/>
      <c r="H622" s="120"/>
      <c r="I622" s="120"/>
      <c r="J622" s="121"/>
    </row>
    <row r="623" spans="1:10" ht="42.75">
      <c r="A623" s="57" t="s">
        <v>1292</v>
      </c>
      <c r="B623" s="57" t="s">
        <v>1509</v>
      </c>
      <c r="C623" s="44" t="s">
        <v>373</v>
      </c>
      <c r="D623" s="44" t="s">
        <v>366</v>
      </c>
      <c r="E623" s="44" t="s">
        <v>1293</v>
      </c>
      <c r="F623" s="45" t="s">
        <v>1294</v>
      </c>
      <c r="G623" s="44" t="s">
        <v>1510</v>
      </c>
      <c r="H623" s="44" t="s">
        <v>1295</v>
      </c>
      <c r="I623" s="44" t="s">
        <v>318</v>
      </c>
      <c r="J623" s="44" t="s">
        <v>453</v>
      </c>
    </row>
    <row r="624" spans="1:10" ht="28.5" customHeight="1">
      <c r="A624" s="14" t="s">
        <v>1460</v>
      </c>
      <c r="B624" s="32" t="s">
        <v>1461</v>
      </c>
      <c r="C624" s="14" t="s">
        <v>76</v>
      </c>
      <c r="D624" s="14" t="s">
        <v>820</v>
      </c>
      <c r="E624" s="10">
        <v>76.83</v>
      </c>
      <c r="F624" s="10">
        <v>0.74</v>
      </c>
      <c r="G624" s="10">
        <f>SUM(E624*F624)</f>
        <v>56.8542</v>
      </c>
      <c r="H624" s="10">
        <f>SUM(G624*1.926)</f>
        <v>109.5011892</v>
      </c>
      <c r="I624" s="10">
        <v>177.33</v>
      </c>
      <c r="J624" s="10">
        <v>140.23</v>
      </c>
    </row>
    <row r="625" spans="1:10" ht="27" customHeight="1">
      <c r="A625" s="14" t="s">
        <v>1462</v>
      </c>
      <c r="B625" s="32" t="s">
        <v>1463</v>
      </c>
      <c r="C625" s="14" t="s">
        <v>76</v>
      </c>
      <c r="D625" s="14" t="s">
        <v>820</v>
      </c>
      <c r="E625" s="10">
        <v>76.83</v>
      </c>
      <c r="F625" s="10">
        <v>0.86</v>
      </c>
      <c r="G625" s="10">
        <f aca="true" t="shared" si="70" ref="G625:G670">SUM(E625*F625)</f>
        <v>66.07379999999999</v>
      </c>
      <c r="H625" s="10">
        <f aca="true" t="shared" si="71" ref="H625:H659">SUM(G625*1.926)</f>
        <v>127.25813879999998</v>
      </c>
      <c r="I625" s="10">
        <v>187.98</v>
      </c>
      <c r="J625" s="10">
        <v>166</v>
      </c>
    </row>
    <row r="626" spans="1:10" ht="26.25" customHeight="1">
      <c r="A626" s="14" t="s">
        <v>1465</v>
      </c>
      <c r="B626" s="32" t="s">
        <v>1464</v>
      </c>
      <c r="C626" s="14" t="s">
        <v>76</v>
      </c>
      <c r="D626" s="14" t="s">
        <v>820</v>
      </c>
      <c r="E626" s="10">
        <v>76.83</v>
      </c>
      <c r="F626" s="10">
        <v>0.98</v>
      </c>
      <c r="G626" s="10">
        <f t="shared" si="70"/>
        <v>75.29339999999999</v>
      </c>
      <c r="H626" s="10">
        <f t="shared" si="71"/>
        <v>145.01508839999997</v>
      </c>
      <c r="I626" s="10">
        <v>208.62</v>
      </c>
      <c r="J626" s="10">
        <v>187.45</v>
      </c>
    </row>
    <row r="627" spans="1:10" ht="26.25" customHeight="1">
      <c r="A627" s="14" t="s">
        <v>579</v>
      </c>
      <c r="B627" s="32" t="s">
        <v>580</v>
      </c>
      <c r="C627" s="14" t="s">
        <v>76</v>
      </c>
      <c r="D627" s="14" t="s">
        <v>820</v>
      </c>
      <c r="E627" s="10">
        <v>76.83</v>
      </c>
      <c r="F627" s="10">
        <v>0.98</v>
      </c>
      <c r="G627" s="10">
        <f>SUM(E627*F627)</f>
        <v>75.29339999999999</v>
      </c>
      <c r="H627" s="10">
        <f t="shared" si="71"/>
        <v>145.01508839999997</v>
      </c>
      <c r="I627" s="10">
        <v>208.62</v>
      </c>
      <c r="J627" s="10">
        <v>187.45</v>
      </c>
    </row>
    <row r="628" spans="1:10" ht="26.25" customHeight="1">
      <c r="A628" s="14" t="s">
        <v>476</v>
      </c>
      <c r="B628" s="32" t="s">
        <v>477</v>
      </c>
      <c r="C628" s="14" t="s">
        <v>76</v>
      </c>
      <c r="D628" s="14" t="s">
        <v>820</v>
      </c>
      <c r="E628" s="10">
        <v>76.83</v>
      </c>
      <c r="F628" s="10">
        <v>0.99</v>
      </c>
      <c r="G628" s="10">
        <f>SUM(E628*F628)</f>
        <v>76.0617</v>
      </c>
      <c r="H628" s="10">
        <f t="shared" si="71"/>
        <v>146.49483419999999</v>
      </c>
      <c r="I628" s="10">
        <v>208.62</v>
      </c>
      <c r="J628" s="10">
        <v>213.25</v>
      </c>
    </row>
    <row r="629" spans="1:10" ht="45" customHeight="1">
      <c r="A629" s="14" t="s">
        <v>1466</v>
      </c>
      <c r="B629" s="32" t="s">
        <v>1467</v>
      </c>
      <c r="C629" s="14" t="s">
        <v>96</v>
      </c>
      <c r="D629" s="14" t="s">
        <v>222</v>
      </c>
      <c r="E629" s="10">
        <v>85.75</v>
      </c>
      <c r="F629" s="10">
        <v>0.81</v>
      </c>
      <c r="G629" s="10">
        <f t="shared" si="70"/>
        <v>69.45750000000001</v>
      </c>
      <c r="H629" s="10">
        <f t="shared" si="71"/>
        <v>133.775145</v>
      </c>
      <c r="I629" s="10">
        <f aca="true" t="shared" si="72" ref="I629:I635">SUM(H629*1.25)</f>
        <v>167.21893125000003</v>
      </c>
      <c r="J629" s="10">
        <f aca="true" t="shared" si="73" ref="J629:J635">SUM(H629*1.1)</f>
        <v>147.15265950000003</v>
      </c>
    </row>
    <row r="630" spans="1:10" ht="21.75" customHeight="1">
      <c r="A630" s="14" t="s">
        <v>1468</v>
      </c>
      <c r="B630" s="32" t="s">
        <v>1469</v>
      </c>
      <c r="C630" s="14" t="s">
        <v>96</v>
      </c>
      <c r="D630" s="14" t="s">
        <v>222</v>
      </c>
      <c r="E630" s="10">
        <v>85.75</v>
      </c>
      <c r="F630" s="10">
        <v>0.95</v>
      </c>
      <c r="G630" s="10">
        <f t="shared" si="70"/>
        <v>81.46249999999999</v>
      </c>
      <c r="H630" s="10">
        <f t="shared" si="71"/>
        <v>156.896775</v>
      </c>
      <c r="I630" s="10">
        <f t="shared" si="72"/>
        <v>196.12096874999997</v>
      </c>
      <c r="J630" s="10">
        <f t="shared" si="73"/>
        <v>172.5864525</v>
      </c>
    </row>
    <row r="631" spans="1:10" ht="21.75" customHeight="1">
      <c r="A631" s="14" t="s">
        <v>1470</v>
      </c>
      <c r="B631" s="32" t="s">
        <v>1471</v>
      </c>
      <c r="C631" s="14" t="s">
        <v>96</v>
      </c>
      <c r="D631" s="14" t="s">
        <v>222</v>
      </c>
      <c r="E631" s="10">
        <v>85.75</v>
      </c>
      <c r="F631" s="10">
        <v>1.08</v>
      </c>
      <c r="G631" s="10">
        <f t="shared" si="70"/>
        <v>92.61</v>
      </c>
      <c r="H631" s="10">
        <f t="shared" si="71"/>
        <v>178.36686</v>
      </c>
      <c r="I631" s="10">
        <f t="shared" si="72"/>
        <v>222.958575</v>
      </c>
      <c r="J631" s="10">
        <f t="shared" si="73"/>
        <v>196.20354600000002</v>
      </c>
    </row>
    <row r="632" spans="1:10" ht="34.5" customHeight="1">
      <c r="A632" s="14" t="s">
        <v>1472</v>
      </c>
      <c r="B632" s="32" t="s">
        <v>1473</v>
      </c>
      <c r="C632" s="14" t="s">
        <v>96</v>
      </c>
      <c r="D632" s="14" t="s">
        <v>222</v>
      </c>
      <c r="E632" s="10">
        <v>85.75</v>
      </c>
      <c r="F632" s="10">
        <v>1.07</v>
      </c>
      <c r="G632" s="10">
        <f t="shared" si="70"/>
        <v>91.75250000000001</v>
      </c>
      <c r="H632" s="10">
        <f t="shared" si="71"/>
        <v>176.715315</v>
      </c>
      <c r="I632" s="10">
        <f t="shared" si="72"/>
        <v>220.89414375</v>
      </c>
      <c r="J632" s="10">
        <f t="shared" si="73"/>
        <v>194.38684650000002</v>
      </c>
    </row>
    <row r="633" spans="1:10" ht="21.75" customHeight="1">
      <c r="A633" s="14" t="s">
        <v>1474</v>
      </c>
      <c r="B633" s="32" t="s">
        <v>1469</v>
      </c>
      <c r="C633" s="14" t="s">
        <v>96</v>
      </c>
      <c r="D633" s="14" t="s">
        <v>222</v>
      </c>
      <c r="E633" s="10">
        <v>85.75</v>
      </c>
      <c r="F633" s="10">
        <v>1.18</v>
      </c>
      <c r="G633" s="10">
        <f t="shared" si="70"/>
        <v>101.18499999999999</v>
      </c>
      <c r="H633" s="10">
        <f t="shared" si="71"/>
        <v>194.88230999999996</v>
      </c>
      <c r="I633" s="10">
        <f t="shared" si="72"/>
        <v>243.60288749999995</v>
      </c>
      <c r="J633" s="10">
        <f t="shared" si="73"/>
        <v>214.37054099999997</v>
      </c>
    </row>
    <row r="634" spans="1:10" ht="27" customHeight="1">
      <c r="A634" s="14" t="s">
        <v>1475</v>
      </c>
      <c r="B634" s="32" t="s">
        <v>1471</v>
      </c>
      <c r="C634" s="14" t="s">
        <v>96</v>
      </c>
      <c r="D634" s="14" t="s">
        <v>222</v>
      </c>
      <c r="E634" s="10">
        <v>85.753</v>
      </c>
      <c r="F634" s="10">
        <v>1.3</v>
      </c>
      <c r="G634" s="10">
        <f t="shared" si="70"/>
        <v>111.47890000000001</v>
      </c>
      <c r="H634" s="10">
        <f t="shared" si="71"/>
        <v>214.7083614</v>
      </c>
      <c r="I634" s="10">
        <f t="shared" si="72"/>
        <v>268.38545175</v>
      </c>
      <c r="J634" s="10">
        <f t="shared" si="73"/>
        <v>236.17919754000002</v>
      </c>
    </row>
    <row r="635" spans="1:10" ht="26.25" customHeight="1">
      <c r="A635" s="14" t="s">
        <v>1476</v>
      </c>
      <c r="B635" s="32" t="s">
        <v>1477</v>
      </c>
      <c r="C635" s="14" t="s">
        <v>96</v>
      </c>
      <c r="D635" s="14" t="s">
        <v>222</v>
      </c>
      <c r="E635" s="10">
        <v>85.75</v>
      </c>
      <c r="F635" s="10">
        <v>0.32</v>
      </c>
      <c r="G635" s="10">
        <f t="shared" si="70"/>
        <v>27.44</v>
      </c>
      <c r="H635" s="10">
        <f t="shared" si="71"/>
        <v>52.84944</v>
      </c>
      <c r="I635" s="10">
        <f t="shared" si="72"/>
        <v>66.0618</v>
      </c>
      <c r="J635" s="10">
        <f t="shared" si="73"/>
        <v>58.134384000000004</v>
      </c>
    </row>
    <row r="636" spans="1:10" ht="30" customHeight="1">
      <c r="A636" s="14" t="s">
        <v>1478</v>
      </c>
      <c r="B636" s="32" t="s">
        <v>1479</v>
      </c>
      <c r="C636" s="14" t="s">
        <v>103</v>
      </c>
      <c r="D636" s="14" t="s">
        <v>221</v>
      </c>
      <c r="E636" s="10">
        <v>96.04</v>
      </c>
      <c r="F636" s="10">
        <v>1.3</v>
      </c>
      <c r="G636" s="10">
        <f t="shared" si="70"/>
        <v>124.85200000000002</v>
      </c>
      <c r="H636" s="10">
        <f t="shared" si="71"/>
        <v>240.46495200000004</v>
      </c>
      <c r="I636" s="10">
        <v>379.61</v>
      </c>
      <c r="J636" s="10">
        <v>314.35</v>
      </c>
    </row>
    <row r="637" spans="1:10" ht="42" customHeight="1">
      <c r="A637" s="7" t="s">
        <v>1292</v>
      </c>
      <c r="B637" s="7" t="s">
        <v>1509</v>
      </c>
      <c r="C637" s="33" t="s">
        <v>373</v>
      </c>
      <c r="D637" s="33" t="s">
        <v>366</v>
      </c>
      <c r="E637" s="33" t="s">
        <v>1293</v>
      </c>
      <c r="F637" s="34" t="s">
        <v>1294</v>
      </c>
      <c r="G637" s="33" t="s">
        <v>1510</v>
      </c>
      <c r="H637" s="33" t="s">
        <v>1295</v>
      </c>
      <c r="I637" s="33" t="s">
        <v>318</v>
      </c>
      <c r="J637" s="33" t="s">
        <v>453</v>
      </c>
    </row>
    <row r="638" spans="1:10" ht="21.75" customHeight="1">
      <c r="A638" s="14" t="s">
        <v>1480</v>
      </c>
      <c r="B638" s="32" t="s">
        <v>1481</v>
      </c>
      <c r="C638" s="14" t="s">
        <v>103</v>
      </c>
      <c r="D638" s="14" t="s">
        <v>222</v>
      </c>
      <c r="E638" s="10">
        <v>85.75</v>
      </c>
      <c r="F638" s="10">
        <v>1.08</v>
      </c>
      <c r="G638" s="10">
        <f t="shared" si="70"/>
        <v>92.61</v>
      </c>
      <c r="H638" s="10">
        <f t="shared" si="71"/>
        <v>178.36686</v>
      </c>
      <c r="I638" s="10">
        <v>287.41</v>
      </c>
      <c r="J638" s="10">
        <v>231.78</v>
      </c>
    </row>
    <row r="639" spans="1:10" ht="48" customHeight="1">
      <c r="A639" s="14" t="s">
        <v>1482</v>
      </c>
      <c r="B639" s="32" t="s">
        <v>1483</v>
      </c>
      <c r="C639" s="14" t="s">
        <v>103</v>
      </c>
      <c r="D639" s="14" t="s">
        <v>221</v>
      </c>
      <c r="E639" s="10">
        <v>96.04</v>
      </c>
      <c r="F639" s="10">
        <v>1.24</v>
      </c>
      <c r="G639" s="10">
        <f t="shared" si="70"/>
        <v>119.0896</v>
      </c>
      <c r="H639" s="10">
        <f t="shared" si="71"/>
        <v>229.3665696</v>
      </c>
      <c r="I639" s="10">
        <v>376.71</v>
      </c>
      <c r="J639" s="10">
        <v>300</v>
      </c>
    </row>
    <row r="640" spans="1:10" ht="24" customHeight="1">
      <c r="A640" s="10" t="s">
        <v>1484</v>
      </c>
      <c r="B640" s="32" t="s">
        <v>1485</v>
      </c>
      <c r="C640" s="14" t="s">
        <v>103</v>
      </c>
      <c r="D640" s="14" t="s">
        <v>221</v>
      </c>
      <c r="E640" s="10">
        <v>96.04</v>
      </c>
      <c r="F640" s="10">
        <v>1.39</v>
      </c>
      <c r="G640" s="10">
        <f t="shared" si="70"/>
        <v>133.4956</v>
      </c>
      <c r="H640" s="10">
        <f t="shared" si="71"/>
        <v>257.11252559999997</v>
      </c>
      <c r="I640" s="10">
        <v>408.97</v>
      </c>
      <c r="J640" s="10">
        <v>336.48</v>
      </c>
    </row>
    <row r="641" spans="1:12" ht="21.75" customHeight="1">
      <c r="A641" s="23" t="s">
        <v>1486</v>
      </c>
      <c r="B641" s="54" t="s">
        <v>1487</v>
      </c>
      <c r="C641" s="23" t="s">
        <v>103</v>
      </c>
      <c r="D641" s="23" t="s">
        <v>221</v>
      </c>
      <c r="E641" s="10">
        <v>96.04</v>
      </c>
      <c r="F641" s="24">
        <v>1.74</v>
      </c>
      <c r="G641" s="24">
        <f t="shared" si="70"/>
        <v>167.1096</v>
      </c>
      <c r="H641" s="24">
        <f t="shared" si="71"/>
        <v>321.8530896</v>
      </c>
      <c r="I641" s="24">
        <v>408.97</v>
      </c>
      <c r="J641" s="24">
        <v>372.09</v>
      </c>
      <c r="L641" t="s">
        <v>475</v>
      </c>
    </row>
    <row r="642" spans="1:10" ht="21.75" customHeight="1">
      <c r="A642" s="14" t="s">
        <v>1488</v>
      </c>
      <c r="B642" s="32" t="s">
        <v>1489</v>
      </c>
      <c r="C642" s="14" t="s">
        <v>103</v>
      </c>
      <c r="D642" s="14" t="s">
        <v>221</v>
      </c>
      <c r="E642" s="10">
        <v>96.04</v>
      </c>
      <c r="F642" s="10">
        <v>2</v>
      </c>
      <c r="G642" s="10">
        <f t="shared" si="70"/>
        <v>192.08</v>
      </c>
      <c r="H642" s="10">
        <f t="shared" si="71"/>
        <v>369.94608</v>
      </c>
      <c r="I642" s="10">
        <v>559.71</v>
      </c>
      <c r="J642" s="10">
        <v>486.5</v>
      </c>
    </row>
    <row r="643" spans="1:10" ht="21.75" customHeight="1">
      <c r="A643" s="14" t="s">
        <v>1490</v>
      </c>
      <c r="B643" s="32" t="s">
        <v>1491</v>
      </c>
      <c r="C643" s="14" t="s">
        <v>103</v>
      </c>
      <c r="D643" s="14" t="s">
        <v>221</v>
      </c>
      <c r="E643" s="10">
        <v>96.04</v>
      </c>
      <c r="F643" s="10">
        <v>2.4</v>
      </c>
      <c r="G643" s="10">
        <f t="shared" si="70"/>
        <v>230.496</v>
      </c>
      <c r="H643" s="10">
        <f t="shared" si="71"/>
        <v>443.935296</v>
      </c>
      <c r="I643" s="10">
        <v>674.19</v>
      </c>
      <c r="J643" s="10">
        <v>584.88</v>
      </c>
    </row>
    <row r="644" spans="1:10" ht="31.5" customHeight="1">
      <c r="A644" s="14" t="s">
        <v>1492</v>
      </c>
      <c r="B644" s="32" t="s">
        <v>1493</v>
      </c>
      <c r="C644" s="14" t="s">
        <v>103</v>
      </c>
      <c r="D644" s="14" t="s">
        <v>221</v>
      </c>
      <c r="E644" s="10">
        <v>96.04</v>
      </c>
      <c r="F644" s="10">
        <v>3.6</v>
      </c>
      <c r="G644" s="10">
        <f t="shared" si="70"/>
        <v>345.744</v>
      </c>
      <c r="H644" s="10">
        <f t="shared" si="71"/>
        <v>665.902944</v>
      </c>
      <c r="I644" s="10">
        <f>SUM(H644*1.25)</f>
        <v>832.37868</v>
      </c>
      <c r="J644" s="10">
        <f>SUM(H644*1.1)</f>
        <v>732.4932384000001</v>
      </c>
    </row>
    <row r="645" spans="1:10" ht="36" customHeight="1">
      <c r="A645" s="14" t="s">
        <v>1494</v>
      </c>
      <c r="B645" s="32" t="s">
        <v>1495</v>
      </c>
      <c r="C645" s="14" t="s">
        <v>86</v>
      </c>
      <c r="D645" s="14" t="s">
        <v>221</v>
      </c>
      <c r="E645" s="10">
        <v>96.04</v>
      </c>
      <c r="F645" s="10">
        <v>1.24</v>
      </c>
      <c r="G645" s="10">
        <f t="shared" si="70"/>
        <v>119.0896</v>
      </c>
      <c r="H645" s="10">
        <f t="shared" si="71"/>
        <v>229.3665696</v>
      </c>
      <c r="I645" s="10">
        <v>364.17</v>
      </c>
      <c r="J645" s="10">
        <v>300</v>
      </c>
    </row>
    <row r="646" spans="1:10" ht="21.75" customHeight="1">
      <c r="A646" s="14" t="s">
        <v>1496</v>
      </c>
      <c r="B646" s="32" t="s">
        <v>1497</v>
      </c>
      <c r="C646" s="14" t="s">
        <v>86</v>
      </c>
      <c r="D646" s="14" t="s">
        <v>221</v>
      </c>
      <c r="E646" s="10">
        <v>96.04</v>
      </c>
      <c r="F646" s="10">
        <v>0.88</v>
      </c>
      <c r="G646" s="10">
        <f t="shared" si="70"/>
        <v>84.51520000000001</v>
      </c>
      <c r="H646" s="10">
        <f t="shared" si="71"/>
        <v>162.77627520000001</v>
      </c>
      <c r="I646" s="10">
        <f>SUM(H646*1.25)</f>
        <v>203.470344</v>
      </c>
      <c r="J646" s="10">
        <f>SUM(H646*1.1)</f>
        <v>179.05390272000002</v>
      </c>
    </row>
    <row r="647" spans="1:12" ht="21.75" customHeight="1">
      <c r="A647" s="27" t="s">
        <v>408</v>
      </c>
      <c r="B647" s="55" t="s">
        <v>546</v>
      </c>
      <c r="C647" s="27" t="s">
        <v>86</v>
      </c>
      <c r="D647" s="27" t="s">
        <v>221</v>
      </c>
      <c r="E647" s="10">
        <v>96.04</v>
      </c>
      <c r="F647" s="24">
        <v>1.74</v>
      </c>
      <c r="G647" s="24">
        <f>SUM(E647*F647)</f>
        <v>167.1096</v>
      </c>
      <c r="H647" s="24">
        <f t="shared" si="71"/>
        <v>321.8530896</v>
      </c>
      <c r="I647" s="24">
        <f>SUM(H647*1.25)</f>
        <v>402.31636199999997</v>
      </c>
      <c r="J647" s="24">
        <v>984.13</v>
      </c>
      <c r="L647" s="2"/>
    </row>
    <row r="648" spans="1:10" ht="28.5" customHeight="1">
      <c r="A648" s="14" t="s">
        <v>1498</v>
      </c>
      <c r="B648" s="32" t="s">
        <v>1499</v>
      </c>
      <c r="C648" s="14" t="s">
        <v>550</v>
      </c>
      <c r="D648" s="14" t="s">
        <v>222</v>
      </c>
      <c r="E648" s="10">
        <v>85.75</v>
      </c>
      <c r="F648" s="10">
        <v>0.73</v>
      </c>
      <c r="G648" s="10">
        <f t="shared" si="70"/>
        <v>62.5975</v>
      </c>
      <c r="H648" s="10">
        <f t="shared" si="71"/>
        <v>120.56278499999999</v>
      </c>
      <c r="I648" s="10">
        <v>204.19</v>
      </c>
      <c r="J648" s="10">
        <v>154.92</v>
      </c>
    </row>
    <row r="649" spans="1:10" ht="21.75" customHeight="1">
      <c r="A649" s="14" t="s">
        <v>1500</v>
      </c>
      <c r="B649" s="32" t="s">
        <v>534</v>
      </c>
      <c r="C649" s="14" t="s">
        <v>550</v>
      </c>
      <c r="D649" s="14" t="s">
        <v>222</v>
      </c>
      <c r="E649" s="10">
        <v>85.75</v>
      </c>
      <c r="F649" s="10">
        <v>0.6</v>
      </c>
      <c r="G649" s="10">
        <f t="shared" si="70"/>
        <v>51.449999999999996</v>
      </c>
      <c r="H649" s="10">
        <f t="shared" si="71"/>
        <v>99.0927</v>
      </c>
      <c r="I649" s="10">
        <v>185.23</v>
      </c>
      <c r="J649" s="10">
        <v>12.38</v>
      </c>
    </row>
    <row r="650" spans="1:10" ht="58.5" customHeight="1">
      <c r="A650" s="14" t="s">
        <v>1501</v>
      </c>
      <c r="B650" s="32" t="s">
        <v>1138</v>
      </c>
      <c r="C650" s="14" t="s">
        <v>90</v>
      </c>
      <c r="D650" s="14" t="s">
        <v>221</v>
      </c>
      <c r="E650" s="10">
        <v>96.04</v>
      </c>
      <c r="F650" s="10">
        <v>1.44</v>
      </c>
      <c r="G650" s="10">
        <f t="shared" si="70"/>
        <v>138.29760000000002</v>
      </c>
      <c r="H650" s="10">
        <f t="shared" si="71"/>
        <v>266.3611776</v>
      </c>
      <c r="I650" s="10">
        <f>SUM(H650*1.25)</f>
        <v>332.951472</v>
      </c>
      <c r="J650" s="10">
        <f>SUM(H650*1.1)</f>
        <v>292.99729536000007</v>
      </c>
    </row>
    <row r="651" spans="1:10" ht="27.75" customHeight="1">
      <c r="A651" s="14" t="s">
        <v>1139</v>
      </c>
      <c r="B651" s="32" t="s">
        <v>1140</v>
      </c>
      <c r="C651" s="14" t="s">
        <v>899</v>
      </c>
      <c r="D651" s="14" t="s">
        <v>221</v>
      </c>
      <c r="E651" s="10">
        <v>96.04</v>
      </c>
      <c r="F651" s="10">
        <v>0.85</v>
      </c>
      <c r="G651" s="10">
        <f t="shared" si="70"/>
        <v>81.634</v>
      </c>
      <c r="H651" s="10">
        <f t="shared" si="71"/>
        <v>157.227084</v>
      </c>
      <c r="I651" s="10">
        <v>202.82</v>
      </c>
      <c r="J651" s="10">
        <v>180.88</v>
      </c>
    </row>
    <row r="652" spans="1:10" ht="27.75" customHeight="1">
      <c r="A652" s="14" t="s">
        <v>1141</v>
      </c>
      <c r="B652" s="32" t="s">
        <v>1142</v>
      </c>
      <c r="C652" s="14" t="s">
        <v>899</v>
      </c>
      <c r="D652" s="14" t="s">
        <v>221</v>
      </c>
      <c r="E652" s="10">
        <v>96.04</v>
      </c>
      <c r="F652" s="10">
        <v>0.93</v>
      </c>
      <c r="G652" s="10">
        <f t="shared" si="70"/>
        <v>89.31720000000001</v>
      </c>
      <c r="H652" s="10">
        <f t="shared" si="71"/>
        <v>172.0249272</v>
      </c>
      <c r="I652" s="10">
        <v>224.03</v>
      </c>
      <c r="J652" s="10">
        <v>201.03</v>
      </c>
    </row>
    <row r="653" spans="1:10" ht="26.25" customHeight="1">
      <c r="A653" s="14" t="s">
        <v>1143</v>
      </c>
      <c r="B653" s="32" t="s">
        <v>1144</v>
      </c>
      <c r="C653" s="14" t="s">
        <v>103</v>
      </c>
      <c r="D653" s="14" t="s">
        <v>221</v>
      </c>
      <c r="E653" s="10">
        <v>96.04</v>
      </c>
      <c r="F653" s="10">
        <v>0.56</v>
      </c>
      <c r="G653" s="10">
        <f t="shared" si="70"/>
        <v>53.78240000000001</v>
      </c>
      <c r="H653" s="10">
        <f t="shared" si="71"/>
        <v>103.58490240000002</v>
      </c>
      <c r="I653" s="10">
        <v>130.45</v>
      </c>
      <c r="J653" s="10">
        <v>117.99</v>
      </c>
    </row>
    <row r="654" spans="1:10" ht="46.5" customHeight="1">
      <c r="A654" s="14" t="s">
        <v>1145</v>
      </c>
      <c r="B654" s="32" t="s">
        <v>893</v>
      </c>
      <c r="C654" s="14" t="s">
        <v>103</v>
      </c>
      <c r="D654" s="14" t="s">
        <v>221</v>
      </c>
      <c r="E654" s="10">
        <v>96.04</v>
      </c>
      <c r="F654" s="10">
        <v>0.5</v>
      </c>
      <c r="G654" s="10">
        <f t="shared" si="70"/>
        <v>48.02</v>
      </c>
      <c r="H654" s="10">
        <f t="shared" si="71"/>
        <v>92.48652</v>
      </c>
      <c r="I654" s="10">
        <f>SUM(H654*1.25)</f>
        <v>115.60815</v>
      </c>
      <c r="J654" s="10">
        <f>SUM(H654*1.1)</f>
        <v>101.735172</v>
      </c>
    </row>
    <row r="655" spans="1:10" ht="33.75" customHeight="1">
      <c r="A655" s="14" t="s">
        <v>1146</v>
      </c>
      <c r="B655" s="32" t="s">
        <v>1147</v>
      </c>
      <c r="C655" s="14" t="s">
        <v>870</v>
      </c>
      <c r="D655" s="14" t="s">
        <v>221</v>
      </c>
      <c r="E655" s="10">
        <v>96.04</v>
      </c>
      <c r="F655" s="10">
        <v>0.3</v>
      </c>
      <c r="G655" s="10">
        <f t="shared" si="70"/>
        <v>28.812</v>
      </c>
      <c r="H655" s="10">
        <f t="shared" si="71"/>
        <v>55.491912</v>
      </c>
      <c r="I655" s="10">
        <v>94.53</v>
      </c>
      <c r="J655" s="10">
        <v>68.41</v>
      </c>
    </row>
    <row r="656" spans="1:10" ht="44.25" customHeight="1">
      <c r="A656" s="7" t="s">
        <v>1292</v>
      </c>
      <c r="B656" s="7" t="s">
        <v>1509</v>
      </c>
      <c r="C656" s="33" t="s">
        <v>373</v>
      </c>
      <c r="D656" s="33" t="s">
        <v>366</v>
      </c>
      <c r="E656" s="33" t="s">
        <v>1293</v>
      </c>
      <c r="F656" s="34" t="s">
        <v>1294</v>
      </c>
      <c r="G656" s="33" t="s">
        <v>1510</v>
      </c>
      <c r="H656" s="33" t="s">
        <v>1295</v>
      </c>
      <c r="I656" s="33" t="s">
        <v>318</v>
      </c>
      <c r="J656" s="33" t="s">
        <v>453</v>
      </c>
    </row>
    <row r="657" spans="1:10" ht="50.25" customHeight="1">
      <c r="A657" s="84" t="s">
        <v>1148</v>
      </c>
      <c r="B657" s="32" t="s">
        <v>409</v>
      </c>
      <c r="C657" s="84" t="s">
        <v>1151</v>
      </c>
      <c r="D657" s="14" t="s">
        <v>222</v>
      </c>
      <c r="E657" s="10">
        <v>85.75</v>
      </c>
      <c r="F657" s="10">
        <v>0.17</v>
      </c>
      <c r="G657" s="10">
        <f t="shared" si="70"/>
        <v>14.5775</v>
      </c>
      <c r="H657" s="10">
        <f t="shared" si="71"/>
        <v>28.076265</v>
      </c>
      <c r="I657" s="10">
        <v>42.65</v>
      </c>
      <c r="J657" s="10">
        <v>36.25</v>
      </c>
    </row>
    <row r="658" spans="1:10" ht="27.75" customHeight="1">
      <c r="A658" s="84"/>
      <c r="B658" s="14" t="s">
        <v>1149</v>
      </c>
      <c r="C658" s="84"/>
      <c r="D658" s="14" t="s">
        <v>222</v>
      </c>
      <c r="E658" s="10">
        <v>85.75</v>
      </c>
      <c r="F658" s="10">
        <v>0.22</v>
      </c>
      <c r="G658" s="10">
        <f t="shared" si="70"/>
        <v>18.865</v>
      </c>
      <c r="H658" s="10">
        <f t="shared" si="71"/>
        <v>36.33398999999999</v>
      </c>
      <c r="I658" s="10">
        <v>45.25</v>
      </c>
      <c r="J658" s="10">
        <v>42.93</v>
      </c>
    </row>
    <row r="659" spans="1:10" ht="27" customHeight="1">
      <c r="A659" s="84"/>
      <c r="B659" s="14" t="s">
        <v>1150</v>
      </c>
      <c r="C659" s="84"/>
      <c r="D659" s="14" t="s">
        <v>222</v>
      </c>
      <c r="E659" s="10">
        <v>85.75</v>
      </c>
      <c r="F659" s="10">
        <v>0.35</v>
      </c>
      <c r="G659" s="10">
        <f t="shared" si="70"/>
        <v>30.0125</v>
      </c>
      <c r="H659" s="10">
        <f t="shared" si="71"/>
        <v>57.804075</v>
      </c>
      <c r="I659" s="10">
        <v>77.22</v>
      </c>
      <c r="J659" s="10">
        <v>71.48</v>
      </c>
    </row>
    <row r="660" spans="1:10" ht="36" customHeight="1">
      <c r="A660" s="84"/>
      <c r="B660" s="32" t="s">
        <v>4</v>
      </c>
      <c r="C660" s="84"/>
      <c r="D660" s="84"/>
      <c r="E660" s="84"/>
      <c r="F660" s="84"/>
      <c r="G660" s="84"/>
      <c r="H660" s="84"/>
      <c r="I660" s="84"/>
      <c r="J660" s="84"/>
    </row>
    <row r="661" spans="1:10" ht="45.75" customHeight="1">
      <c r="A661" s="84" t="s">
        <v>242</v>
      </c>
      <c r="B661" s="32" t="s">
        <v>973</v>
      </c>
      <c r="C661" s="84" t="s">
        <v>125</v>
      </c>
      <c r="D661" s="16" t="s">
        <v>1155</v>
      </c>
      <c r="E661" s="10">
        <v>96.04</v>
      </c>
      <c r="F661" s="10">
        <v>0.52</v>
      </c>
      <c r="G661" s="10">
        <f t="shared" si="70"/>
        <v>49.9408</v>
      </c>
      <c r="H661" s="10">
        <f>SUM(G661*1.926)</f>
        <v>96.1859808</v>
      </c>
      <c r="I661" s="10">
        <v>151.84</v>
      </c>
      <c r="J661" s="10">
        <v>122.51</v>
      </c>
    </row>
    <row r="662" spans="1:10" ht="24" customHeight="1">
      <c r="A662" s="84"/>
      <c r="B662" s="14" t="s">
        <v>1</v>
      </c>
      <c r="C662" s="84"/>
      <c r="D662" s="16" t="s">
        <v>1155</v>
      </c>
      <c r="E662" s="10">
        <v>96.04</v>
      </c>
      <c r="F662" s="10">
        <v>0.6</v>
      </c>
      <c r="G662" s="10">
        <f t="shared" si="70"/>
        <v>57.624</v>
      </c>
      <c r="H662" s="10">
        <f>SUM(G662*1.926)</f>
        <v>110.983824</v>
      </c>
      <c r="I662" s="10">
        <v>179.05</v>
      </c>
      <c r="J662" s="10">
        <v>142.2</v>
      </c>
    </row>
    <row r="663" spans="1:10" ht="27" customHeight="1">
      <c r="A663" s="84"/>
      <c r="B663" s="14" t="s">
        <v>2</v>
      </c>
      <c r="C663" s="84"/>
      <c r="D663" s="16" t="s">
        <v>1155</v>
      </c>
      <c r="E663" s="10">
        <v>96.04</v>
      </c>
      <c r="F663" s="10">
        <v>0.72</v>
      </c>
      <c r="G663" s="10">
        <f t="shared" si="70"/>
        <v>69.14880000000001</v>
      </c>
      <c r="H663" s="10">
        <f>SUM(G663*1.926)</f>
        <v>133.1805888</v>
      </c>
      <c r="I663" s="10">
        <v>214.86</v>
      </c>
      <c r="J663" s="10">
        <v>171.71</v>
      </c>
    </row>
    <row r="664" spans="1:10" ht="24.75" customHeight="1">
      <c r="A664" s="84"/>
      <c r="B664" s="14" t="s">
        <v>3</v>
      </c>
      <c r="C664" s="84"/>
      <c r="D664" s="16" t="s">
        <v>1155</v>
      </c>
      <c r="E664" s="10">
        <v>96.04</v>
      </c>
      <c r="F664" s="10">
        <v>0.84</v>
      </c>
      <c r="G664" s="10">
        <f t="shared" si="70"/>
        <v>80.67360000000001</v>
      </c>
      <c r="H664" s="10">
        <f>SUM(G664*1.926)</f>
        <v>155.37735360000002</v>
      </c>
      <c r="I664" s="10">
        <v>245.67</v>
      </c>
      <c r="J664" s="10">
        <v>201.21</v>
      </c>
    </row>
    <row r="665" spans="1:10" ht="67.5" customHeight="1">
      <c r="A665" s="84"/>
      <c r="B665" s="32" t="s">
        <v>5</v>
      </c>
      <c r="C665" s="84"/>
      <c r="D665" s="128"/>
      <c r="E665" s="128"/>
      <c r="F665" s="128"/>
      <c r="G665" s="128"/>
      <c r="H665" s="128"/>
      <c r="I665" s="128"/>
      <c r="J665" s="128"/>
    </row>
    <row r="666" spans="1:10" ht="36.75" customHeight="1">
      <c r="A666" s="84" t="s">
        <v>6</v>
      </c>
      <c r="B666" s="32" t="s">
        <v>7</v>
      </c>
      <c r="C666" s="84" t="s">
        <v>550</v>
      </c>
      <c r="D666" s="14" t="s">
        <v>222</v>
      </c>
      <c r="E666" s="10">
        <v>85.75</v>
      </c>
      <c r="F666" s="10">
        <v>0.36</v>
      </c>
      <c r="G666" s="10">
        <f t="shared" si="70"/>
        <v>30.869999999999997</v>
      </c>
      <c r="H666" s="10">
        <f>SUM(G666*1.926)</f>
        <v>59.455619999999996</v>
      </c>
      <c r="I666" s="10">
        <f>SUM(H666*1.25)</f>
        <v>74.319525</v>
      </c>
      <c r="J666" s="10">
        <f>SUM(H666*1.1)</f>
        <v>65.401182</v>
      </c>
    </row>
    <row r="667" spans="1:10" ht="33.75" customHeight="1">
      <c r="A667" s="84"/>
      <c r="B667" s="32" t="s">
        <v>8</v>
      </c>
      <c r="C667" s="84"/>
      <c r="D667" s="84"/>
      <c r="E667" s="84"/>
      <c r="F667" s="84"/>
      <c r="G667" s="84"/>
      <c r="H667" s="84"/>
      <c r="I667" s="84"/>
      <c r="J667" s="84"/>
    </row>
    <row r="668" spans="1:10" ht="30.75" customHeight="1">
      <c r="A668" s="14" t="s">
        <v>9</v>
      </c>
      <c r="B668" s="32" t="s">
        <v>975</v>
      </c>
      <c r="C668" s="14" t="s">
        <v>550</v>
      </c>
      <c r="D668" s="14" t="s">
        <v>222</v>
      </c>
      <c r="E668" s="10">
        <v>85.75</v>
      </c>
      <c r="F668" s="10">
        <v>0.26</v>
      </c>
      <c r="G668" s="10">
        <f t="shared" si="70"/>
        <v>22.295</v>
      </c>
      <c r="H668" s="10">
        <f>SUM(G668*1.926)</f>
        <v>42.94017</v>
      </c>
      <c r="I668" s="10">
        <f>SUM(H668*1.25)</f>
        <v>53.6752125</v>
      </c>
      <c r="J668" s="10">
        <f>SUM(H668*1.1)</f>
        <v>47.234187000000006</v>
      </c>
    </row>
    <row r="669" spans="1:10" ht="42.75" customHeight="1">
      <c r="A669" s="14" t="s">
        <v>10</v>
      </c>
      <c r="B669" s="32" t="s">
        <v>11</v>
      </c>
      <c r="C669" s="14" t="s">
        <v>12</v>
      </c>
      <c r="D669" s="14" t="s">
        <v>221</v>
      </c>
      <c r="E669" s="10">
        <v>96.04</v>
      </c>
      <c r="F669" s="10">
        <v>0.5</v>
      </c>
      <c r="G669" s="10">
        <f t="shared" si="70"/>
        <v>48.02</v>
      </c>
      <c r="H669" s="10">
        <f>SUM(G669*1.926)</f>
        <v>92.48652</v>
      </c>
      <c r="I669" s="10">
        <v>117.54</v>
      </c>
      <c r="J669" s="10">
        <v>104.64</v>
      </c>
    </row>
    <row r="670" spans="1:10" ht="51" customHeight="1">
      <c r="A670" s="14" t="s">
        <v>241</v>
      </c>
      <c r="B670" s="32" t="s">
        <v>13</v>
      </c>
      <c r="C670" s="14" t="s">
        <v>12</v>
      </c>
      <c r="D670" s="14" t="s">
        <v>222</v>
      </c>
      <c r="E670" s="10">
        <v>85.75</v>
      </c>
      <c r="F670" s="10">
        <v>0.25</v>
      </c>
      <c r="G670" s="10">
        <f t="shared" si="70"/>
        <v>21.4375</v>
      </c>
      <c r="H670" s="10">
        <f>SUM(G670*1.926)</f>
        <v>41.288624999999996</v>
      </c>
      <c r="I670" s="10">
        <f>SUM(H670*1.25)</f>
        <v>51.610781249999995</v>
      </c>
      <c r="J670" s="10">
        <f>SUM(H670*1.1)</f>
        <v>45.4174875</v>
      </c>
    </row>
    <row r="671" spans="1:10" ht="35.25" customHeight="1">
      <c r="A671" s="86" t="s">
        <v>429</v>
      </c>
      <c r="B671" s="86"/>
      <c r="C671" s="86"/>
      <c r="D671" s="86"/>
      <c r="E671" s="86"/>
      <c r="F671" s="86"/>
      <c r="G671" s="86"/>
      <c r="H671" s="86"/>
      <c r="I671" s="86"/>
      <c r="J671" s="86"/>
    </row>
    <row r="672" spans="1:10" ht="42.75">
      <c r="A672" s="7" t="s">
        <v>1292</v>
      </c>
      <c r="B672" s="7" t="s">
        <v>1509</v>
      </c>
      <c r="C672" s="33" t="s">
        <v>373</v>
      </c>
      <c r="D672" s="33" t="s">
        <v>366</v>
      </c>
      <c r="E672" s="33" t="s">
        <v>1293</v>
      </c>
      <c r="F672" s="34" t="s">
        <v>1294</v>
      </c>
      <c r="G672" s="33" t="s">
        <v>1510</v>
      </c>
      <c r="H672" s="33" t="s">
        <v>1295</v>
      </c>
      <c r="I672" s="33" t="s">
        <v>318</v>
      </c>
      <c r="J672" s="33" t="s">
        <v>453</v>
      </c>
    </row>
    <row r="673" spans="1:10" ht="19.5" customHeight="1">
      <c r="A673" s="84" t="s">
        <v>331</v>
      </c>
      <c r="B673" s="84"/>
      <c r="C673" s="14" t="s">
        <v>14</v>
      </c>
      <c r="D673" s="14" t="s">
        <v>15</v>
      </c>
      <c r="E673" s="10">
        <v>85.75</v>
      </c>
      <c r="F673" s="10">
        <v>0.4</v>
      </c>
      <c r="G673" s="10">
        <f>SUM(E673*F673)</f>
        <v>34.300000000000004</v>
      </c>
      <c r="H673" s="10">
        <f>SUM(G673*1.926)</f>
        <v>66.0618</v>
      </c>
      <c r="I673" s="10">
        <f>SUM(H673*1.25)</f>
        <v>82.57725</v>
      </c>
      <c r="J673" s="10">
        <f>SUM(H673*1.1)</f>
        <v>72.66798000000001</v>
      </c>
    </row>
    <row r="674" spans="1:10" ht="19.5" customHeight="1">
      <c r="A674" s="87" t="s">
        <v>16</v>
      </c>
      <c r="B674" s="87"/>
      <c r="C674" s="14"/>
      <c r="D674" s="73"/>
      <c r="E674" s="73"/>
      <c r="F674" s="73"/>
      <c r="G674" s="73"/>
      <c r="H674" s="73"/>
      <c r="I674" s="73"/>
      <c r="J674" s="73"/>
    </row>
    <row r="675" spans="1:10" ht="34.5" customHeight="1">
      <c r="A675" s="14" t="s">
        <v>17</v>
      </c>
      <c r="B675" s="32" t="s">
        <v>457</v>
      </c>
      <c r="C675" s="14" t="s">
        <v>76</v>
      </c>
      <c r="D675" s="14" t="s">
        <v>222</v>
      </c>
      <c r="E675" s="10">
        <v>85.75</v>
      </c>
      <c r="F675" s="10">
        <v>2.5</v>
      </c>
      <c r="G675" s="10">
        <f aca="true" t="shared" si="74" ref="G675:G713">SUM(E675*F675)</f>
        <v>214.375</v>
      </c>
      <c r="H675" s="10">
        <f>SUM(G675*1.926)</f>
        <v>412.88624999999996</v>
      </c>
      <c r="I675" s="10">
        <f>SUM(H675*1.25)</f>
        <v>516.1078124999999</v>
      </c>
      <c r="J675" s="10">
        <f>SUM(H675*1.1)</f>
        <v>454.174875</v>
      </c>
    </row>
    <row r="676" spans="1:10" ht="21.75" customHeight="1">
      <c r="A676" s="14" t="s">
        <v>458</v>
      </c>
      <c r="B676" s="32" t="s">
        <v>1318</v>
      </c>
      <c r="C676" s="14" t="s">
        <v>76</v>
      </c>
      <c r="D676" s="14" t="s">
        <v>222</v>
      </c>
      <c r="E676" s="10">
        <v>85.75</v>
      </c>
      <c r="F676" s="10">
        <v>0.72</v>
      </c>
      <c r="G676" s="10">
        <f t="shared" si="74"/>
        <v>61.739999999999995</v>
      </c>
      <c r="H676" s="10">
        <f aca="true" t="shared" si="75" ref="H676:H713">SUM(G676*1.926)</f>
        <v>118.91123999999999</v>
      </c>
      <c r="I676" s="10">
        <f aca="true" t="shared" si="76" ref="I676:I727">SUM(H676*1.25)</f>
        <v>148.63905</v>
      </c>
      <c r="J676" s="10">
        <f aca="true" t="shared" si="77" ref="J676:J727">SUM(H676*1.1)</f>
        <v>130.802364</v>
      </c>
    </row>
    <row r="677" spans="1:10" ht="21.75" customHeight="1">
      <c r="A677" s="14" t="s">
        <v>459</v>
      </c>
      <c r="B677" s="32" t="s">
        <v>460</v>
      </c>
      <c r="C677" s="14" t="s">
        <v>90</v>
      </c>
      <c r="D677" s="14" t="s">
        <v>222</v>
      </c>
      <c r="E677" s="10">
        <v>85.75</v>
      </c>
      <c r="F677" s="10">
        <v>0.29</v>
      </c>
      <c r="G677" s="10">
        <f t="shared" si="74"/>
        <v>24.8675</v>
      </c>
      <c r="H677" s="10">
        <f t="shared" si="75"/>
        <v>47.894805</v>
      </c>
      <c r="I677" s="10">
        <f t="shared" si="76"/>
        <v>59.868506249999996</v>
      </c>
      <c r="J677" s="10">
        <f t="shared" si="77"/>
        <v>52.6842855</v>
      </c>
    </row>
    <row r="678" spans="1:10" ht="21.75" customHeight="1">
      <c r="A678" s="14" t="s">
        <v>461</v>
      </c>
      <c r="B678" s="32" t="s">
        <v>462</v>
      </c>
      <c r="C678" s="14" t="s">
        <v>90</v>
      </c>
      <c r="D678" s="14" t="s">
        <v>222</v>
      </c>
      <c r="E678" s="10">
        <v>85.75</v>
      </c>
      <c r="F678" s="10">
        <v>0.36</v>
      </c>
      <c r="G678" s="10">
        <f t="shared" si="74"/>
        <v>30.869999999999997</v>
      </c>
      <c r="H678" s="10">
        <f t="shared" si="75"/>
        <v>59.455619999999996</v>
      </c>
      <c r="I678" s="10">
        <f t="shared" si="76"/>
        <v>74.319525</v>
      </c>
      <c r="J678" s="10">
        <f t="shared" si="77"/>
        <v>65.401182</v>
      </c>
    </row>
    <row r="679" spans="1:10" ht="21.75" customHeight="1">
      <c r="A679" s="14" t="s">
        <v>463</v>
      </c>
      <c r="B679" s="32" t="s">
        <v>464</v>
      </c>
      <c r="C679" s="14" t="s">
        <v>465</v>
      </c>
      <c r="D679" s="14" t="s">
        <v>222</v>
      </c>
      <c r="E679" s="10">
        <v>85.75</v>
      </c>
      <c r="F679" s="10">
        <v>0.15</v>
      </c>
      <c r="G679" s="10">
        <f t="shared" si="74"/>
        <v>12.862499999999999</v>
      </c>
      <c r="H679" s="10">
        <f t="shared" si="75"/>
        <v>24.773175</v>
      </c>
      <c r="I679" s="10">
        <f t="shared" si="76"/>
        <v>30.966468749999997</v>
      </c>
      <c r="J679" s="10">
        <f t="shared" si="77"/>
        <v>27.2504925</v>
      </c>
    </row>
    <row r="680" spans="1:10" ht="21.75" customHeight="1">
      <c r="A680" s="14" t="s">
        <v>466</v>
      </c>
      <c r="B680" s="32" t="s">
        <v>467</v>
      </c>
      <c r="C680" s="14" t="s">
        <v>468</v>
      </c>
      <c r="D680" s="14" t="s">
        <v>222</v>
      </c>
      <c r="E680" s="10">
        <v>85.75</v>
      </c>
      <c r="F680" s="10">
        <v>0.2</v>
      </c>
      <c r="G680" s="10">
        <f t="shared" si="74"/>
        <v>17.150000000000002</v>
      </c>
      <c r="H680" s="10">
        <f t="shared" si="75"/>
        <v>33.0309</v>
      </c>
      <c r="I680" s="10">
        <f t="shared" si="76"/>
        <v>41.288625</v>
      </c>
      <c r="J680" s="10">
        <f t="shared" si="77"/>
        <v>36.33399000000001</v>
      </c>
    </row>
    <row r="681" spans="1:10" ht="21.75" customHeight="1">
      <c r="A681" s="14" t="s">
        <v>469</v>
      </c>
      <c r="B681" s="32" t="s">
        <v>470</v>
      </c>
      <c r="C681" s="14" t="s">
        <v>1126</v>
      </c>
      <c r="D681" s="14" t="s">
        <v>222</v>
      </c>
      <c r="E681" s="10">
        <v>85.75</v>
      </c>
      <c r="F681" s="10">
        <v>0.25</v>
      </c>
      <c r="G681" s="10">
        <f t="shared" si="74"/>
        <v>21.4375</v>
      </c>
      <c r="H681" s="10">
        <f t="shared" si="75"/>
        <v>41.288624999999996</v>
      </c>
      <c r="I681" s="10">
        <f t="shared" si="76"/>
        <v>51.610781249999995</v>
      </c>
      <c r="J681" s="10">
        <f t="shared" si="77"/>
        <v>45.4174875</v>
      </c>
    </row>
    <row r="682" spans="1:10" ht="21.75" customHeight="1">
      <c r="A682" s="14" t="s">
        <v>471</v>
      </c>
      <c r="B682" s="32" t="s">
        <v>976</v>
      </c>
      <c r="C682" s="14" t="s">
        <v>1135</v>
      </c>
      <c r="D682" s="14" t="s">
        <v>222</v>
      </c>
      <c r="E682" s="10">
        <v>85.75</v>
      </c>
      <c r="F682" s="10">
        <v>0.15</v>
      </c>
      <c r="G682" s="10">
        <f t="shared" si="74"/>
        <v>12.862499999999999</v>
      </c>
      <c r="H682" s="10">
        <f t="shared" si="75"/>
        <v>24.773175</v>
      </c>
      <c r="I682" s="10">
        <f t="shared" si="76"/>
        <v>30.966468749999997</v>
      </c>
      <c r="J682" s="10">
        <f t="shared" si="77"/>
        <v>27.2504925</v>
      </c>
    </row>
    <row r="683" spans="1:10" ht="21.75" customHeight="1">
      <c r="A683" s="14" t="s">
        <v>472</v>
      </c>
      <c r="B683" s="32" t="s">
        <v>473</v>
      </c>
      <c r="C683" s="14" t="s">
        <v>1136</v>
      </c>
      <c r="D683" s="14" t="s">
        <v>222</v>
      </c>
      <c r="E683" s="10">
        <v>85.75</v>
      </c>
      <c r="F683" s="10">
        <v>0.2</v>
      </c>
      <c r="G683" s="10">
        <f t="shared" si="74"/>
        <v>17.150000000000002</v>
      </c>
      <c r="H683" s="10">
        <f t="shared" si="75"/>
        <v>33.0309</v>
      </c>
      <c r="I683" s="10">
        <f t="shared" si="76"/>
        <v>41.288625</v>
      </c>
      <c r="J683" s="10">
        <f t="shared" si="77"/>
        <v>36.33399000000001</v>
      </c>
    </row>
    <row r="684" spans="1:10" ht="21.75" customHeight="1">
      <c r="A684" s="14" t="s">
        <v>474</v>
      </c>
      <c r="B684" s="32" t="s">
        <v>1195</v>
      </c>
      <c r="C684" s="14" t="s">
        <v>1196</v>
      </c>
      <c r="D684" s="14" t="s">
        <v>222</v>
      </c>
      <c r="E684" s="10">
        <v>85.75</v>
      </c>
      <c r="F684" s="10">
        <v>1.24</v>
      </c>
      <c r="G684" s="10">
        <f t="shared" si="74"/>
        <v>106.33</v>
      </c>
      <c r="H684" s="10">
        <f t="shared" si="75"/>
        <v>204.79157999999998</v>
      </c>
      <c r="I684" s="10">
        <f t="shared" si="76"/>
        <v>255.98947499999997</v>
      </c>
      <c r="J684" s="10">
        <f t="shared" si="77"/>
        <v>225.270738</v>
      </c>
    </row>
    <row r="685" spans="1:10" ht="21.75" customHeight="1">
      <c r="A685" s="14" t="s">
        <v>1197</v>
      </c>
      <c r="B685" s="32" t="s">
        <v>1198</v>
      </c>
      <c r="C685" s="14" t="s">
        <v>1199</v>
      </c>
      <c r="D685" s="14" t="s">
        <v>222</v>
      </c>
      <c r="E685" s="10">
        <v>85.75</v>
      </c>
      <c r="F685" s="10">
        <v>0.81</v>
      </c>
      <c r="G685" s="10">
        <f t="shared" si="74"/>
        <v>69.45750000000001</v>
      </c>
      <c r="H685" s="10">
        <f t="shared" si="75"/>
        <v>133.775145</v>
      </c>
      <c r="I685" s="10">
        <f t="shared" si="76"/>
        <v>167.21893125000003</v>
      </c>
      <c r="J685" s="10">
        <f t="shared" si="77"/>
        <v>147.15265950000003</v>
      </c>
    </row>
    <row r="686" spans="1:10" ht="21.75" customHeight="1">
      <c r="A686" s="14" t="s">
        <v>1200</v>
      </c>
      <c r="B686" s="32" t="s">
        <v>1201</v>
      </c>
      <c r="C686" s="14" t="s">
        <v>47</v>
      </c>
      <c r="D686" s="14" t="s">
        <v>222</v>
      </c>
      <c r="E686" s="10">
        <v>85.75</v>
      </c>
      <c r="F686" s="10">
        <v>0.69</v>
      </c>
      <c r="G686" s="10">
        <f t="shared" si="74"/>
        <v>59.1675</v>
      </c>
      <c r="H686" s="10">
        <f t="shared" si="75"/>
        <v>113.956605</v>
      </c>
      <c r="I686" s="10">
        <f t="shared" si="76"/>
        <v>142.44575625</v>
      </c>
      <c r="J686" s="10">
        <f t="shared" si="77"/>
        <v>125.3522655</v>
      </c>
    </row>
    <row r="687" spans="1:10" ht="21.75" customHeight="1">
      <c r="A687" s="14" t="s">
        <v>1202</v>
      </c>
      <c r="B687" s="32" t="s">
        <v>1203</v>
      </c>
      <c r="C687" s="14" t="s">
        <v>1204</v>
      </c>
      <c r="D687" s="14" t="s">
        <v>222</v>
      </c>
      <c r="E687" s="10">
        <v>85.75</v>
      </c>
      <c r="F687" s="10">
        <v>0.43</v>
      </c>
      <c r="G687" s="10">
        <f t="shared" si="74"/>
        <v>36.8725</v>
      </c>
      <c r="H687" s="10">
        <f t="shared" si="75"/>
        <v>71.016435</v>
      </c>
      <c r="I687" s="10">
        <f t="shared" si="76"/>
        <v>88.77054375</v>
      </c>
      <c r="J687" s="10">
        <f t="shared" si="77"/>
        <v>78.11807850000001</v>
      </c>
    </row>
    <row r="688" spans="1:10" ht="21.75" customHeight="1">
      <c r="A688" s="14" t="s">
        <v>1206</v>
      </c>
      <c r="B688" s="32" t="s">
        <v>1205</v>
      </c>
      <c r="C688" s="14" t="s">
        <v>1199</v>
      </c>
      <c r="D688" s="14" t="s">
        <v>222</v>
      </c>
      <c r="E688" s="10">
        <v>85.75</v>
      </c>
      <c r="F688" s="10">
        <v>0.5</v>
      </c>
      <c r="G688" s="10">
        <f t="shared" si="74"/>
        <v>42.875</v>
      </c>
      <c r="H688" s="10">
        <f t="shared" si="75"/>
        <v>82.57724999999999</v>
      </c>
      <c r="I688" s="10">
        <f t="shared" si="76"/>
        <v>103.22156249999999</v>
      </c>
      <c r="J688" s="10">
        <f t="shared" si="77"/>
        <v>90.834975</v>
      </c>
    </row>
    <row r="689" spans="1:10" ht="21.75" customHeight="1">
      <c r="A689" s="14" t="s">
        <v>1209</v>
      </c>
      <c r="B689" s="32" t="s">
        <v>1207</v>
      </c>
      <c r="C689" s="14" t="s">
        <v>1199</v>
      </c>
      <c r="D689" s="14" t="s">
        <v>222</v>
      </c>
      <c r="E689" s="10">
        <v>85.75</v>
      </c>
      <c r="F689" s="10">
        <v>0.3</v>
      </c>
      <c r="G689" s="10">
        <f t="shared" si="74"/>
        <v>25.724999999999998</v>
      </c>
      <c r="H689" s="10">
        <f t="shared" si="75"/>
        <v>49.54635</v>
      </c>
      <c r="I689" s="10">
        <f t="shared" si="76"/>
        <v>61.932937499999994</v>
      </c>
      <c r="J689" s="10">
        <f t="shared" si="77"/>
        <v>54.500985</v>
      </c>
    </row>
    <row r="690" spans="1:10" ht="21.75" customHeight="1">
      <c r="A690" s="14" t="s">
        <v>1208</v>
      </c>
      <c r="B690" s="32" t="s">
        <v>1210</v>
      </c>
      <c r="C690" s="14" t="s">
        <v>1199</v>
      </c>
      <c r="D690" s="14" t="s">
        <v>222</v>
      </c>
      <c r="E690" s="10">
        <v>85.75</v>
      </c>
      <c r="F690" s="10">
        <v>0.4</v>
      </c>
      <c r="G690" s="10">
        <f t="shared" si="74"/>
        <v>34.300000000000004</v>
      </c>
      <c r="H690" s="10">
        <f t="shared" si="75"/>
        <v>66.0618</v>
      </c>
      <c r="I690" s="10">
        <f t="shared" si="76"/>
        <v>82.57725</v>
      </c>
      <c r="J690" s="10">
        <f t="shared" si="77"/>
        <v>72.66798000000001</v>
      </c>
    </row>
    <row r="691" spans="1:10" ht="21.75" customHeight="1">
      <c r="A691" s="14" t="s">
        <v>1211</v>
      </c>
      <c r="B691" s="32" t="s">
        <v>977</v>
      </c>
      <c r="C691" s="14" t="s">
        <v>1443</v>
      </c>
      <c r="D691" s="14" t="s">
        <v>222</v>
      </c>
      <c r="E691" s="10">
        <v>85.75</v>
      </c>
      <c r="F691" s="10">
        <v>0.6</v>
      </c>
      <c r="G691" s="10">
        <f t="shared" si="74"/>
        <v>51.449999999999996</v>
      </c>
      <c r="H691" s="10">
        <f t="shared" si="75"/>
        <v>99.0927</v>
      </c>
      <c r="I691" s="10">
        <f t="shared" si="76"/>
        <v>123.86587499999999</v>
      </c>
      <c r="J691" s="10">
        <f t="shared" si="77"/>
        <v>109.00197</v>
      </c>
    </row>
    <row r="692" spans="1:10" ht="21.75" customHeight="1">
      <c r="A692" s="14" t="s">
        <v>1212</v>
      </c>
      <c r="B692" s="32" t="s">
        <v>1213</v>
      </c>
      <c r="C692" s="14" t="s">
        <v>1443</v>
      </c>
      <c r="D692" s="14" t="s">
        <v>222</v>
      </c>
      <c r="E692" s="10">
        <v>85.75</v>
      </c>
      <c r="F692" s="10">
        <v>0.9</v>
      </c>
      <c r="G692" s="10">
        <f t="shared" si="74"/>
        <v>77.175</v>
      </c>
      <c r="H692" s="10">
        <f t="shared" si="75"/>
        <v>148.63905</v>
      </c>
      <c r="I692" s="10">
        <f t="shared" si="76"/>
        <v>185.7988125</v>
      </c>
      <c r="J692" s="10">
        <f t="shared" si="77"/>
        <v>163.50295500000001</v>
      </c>
    </row>
    <row r="693" spans="1:10" ht="21.75" customHeight="1">
      <c r="A693" s="14" t="s">
        <v>1214</v>
      </c>
      <c r="B693" s="32" t="s">
        <v>1215</v>
      </c>
      <c r="C693" s="14" t="s">
        <v>92</v>
      </c>
      <c r="D693" s="14" t="s">
        <v>222</v>
      </c>
      <c r="E693" s="10">
        <v>85.75</v>
      </c>
      <c r="F693" s="10">
        <v>0.82</v>
      </c>
      <c r="G693" s="10">
        <f t="shared" si="74"/>
        <v>70.315</v>
      </c>
      <c r="H693" s="10">
        <f t="shared" si="75"/>
        <v>135.42668999999998</v>
      </c>
      <c r="I693" s="10">
        <f t="shared" si="76"/>
        <v>169.28336249999998</v>
      </c>
      <c r="J693" s="10">
        <f t="shared" si="77"/>
        <v>148.969359</v>
      </c>
    </row>
    <row r="694" spans="1:10" ht="21.75" customHeight="1">
      <c r="A694" s="14" t="s">
        <v>581</v>
      </c>
      <c r="B694" s="32" t="s">
        <v>583</v>
      </c>
      <c r="C694" s="14" t="s">
        <v>92</v>
      </c>
      <c r="D694" s="14" t="s">
        <v>222</v>
      </c>
      <c r="E694" s="10">
        <v>85.75</v>
      </c>
      <c r="F694" s="10">
        <v>0.82</v>
      </c>
      <c r="G694" s="10">
        <f>SUM(E694*F694)</f>
        <v>70.315</v>
      </c>
      <c r="H694" s="10">
        <f t="shared" si="75"/>
        <v>135.42668999999998</v>
      </c>
      <c r="I694" s="10">
        <f t="shared" si="76"/>
        <v>169.28336249999998</v>
      </c>
      <c r="J694" s="10">
        <v>30.9</v>
      </c>
    </row>
    <row r="695" spans="1:10" ht="21.75" customHeight="1">
      <c r="A695" s="14" t="s">
        <v>582</v>
      </c>
      <c r="B695" s="32" t="s">
        <v>584</v>
      </c>
      <c r="C695" s="14" t="s">
        <v>92</v>
      </c>
      <c r="D695" s="14" t="s">
        <v>222</v>
      </c>
      <c r="E695" s="10">
        <v>85.75</v>
      </c>
      <c r="F695" s="10">
        <v>0.82</v>
      </c>
      <c r="G695" s="10">
        <f>SUM(E695*F695)</f>
        <v>70.315</v>
      </c>
      <c r="H695" s="10">
        <f t="shared" si="75"/>
        <v>135.42668999999998</v>
      </c>
      <c r="I695" s="10">
        <f t="shared" si="76"/>
        <v>169.28336249999998</v>
      </c>
      <c r="J695" s="10">
        <v>39.97</v>
      </c>
    </row>
    <row r="696" spans="1:10" ht="21.75" customHeight="1">
      <c r="A696" s="14" t="s">
        <v>1216</v>
      </c>
      <c r="B696" s="32" t="s">
        <v>1217</v>
      </c>
      <c r="C696" s="14" t="s">
        <v>1199</v>
      </c>
      <c r="D696" s="14" t="s">
        <v>222</v>
      </c>
      <c r="E696" s="10">
        <v>85.75</v>
      </c>
      <c r="F696" s="10">
        <v>0.25</v>
      </c>
      <c r="G696" s="10">
        <f t="shared" si="74"/>
        <v>21.4375</v>
      </c>
      <c r="H696" s="10">
        <f t="shared" si="75"/>
        <v>41.288624999999996</v>
      </c>
      <c r="I696" s="10">
        <f t="shared" si="76"/>
        <v>51.610781249999995</v>
      </c>
      <c r="J696" s="10">
        <f t="shared" si="77"/>
        <v>45.4174875</v>
      </c>
    </row>
    <row r="697" spans="1:10" ht="21.75" customHeight="1">
      <c r="A697" s="14" t="s">
        <v>1218</v>
      </c>
      <c r="B697" s="32" t="s">
        <v>1219</v>
      </c>
      <c r="C697" s="14" t="s">
        <v>1199</v>
      </c>
      <c r="D697" s="14" t="s">
        <v>222</v>
      </c>
      <c r="E697" s="10">
        <v>85.75</v>
      </c>
      <c r="F697" s="10">
        <v>0.17</v>
      </c>
      <c r="G697" s="10">
        <f t="shared" si="74"/>
        <v>14.5775</v>
      </c>
      <c r="H697" s="10">
        <f t="shared" si="75"/>
        <v>28.076265</v>
      </c>
      <c r="I697" s="10">
        <f t="shared" si="76"/>
        <v>35.09533125</v>
      </c>
      <c r="J697" s="10">
        <f t="shared" si="77"/>
        <v>30.8838915</v>
      </c>
    </row>
    <row r="698" spans="1:10" ht="39.75" customHeight="1">
      <c r="A698" s="7" t="s">
        <v>1292</v>
      </c>
      <c r="B698" s="7" t="s">
        <v>1509</v>
      </c>
      <c r="C698" s="33" t="s">
        <v>373</v>
      </c>
      <c r="D698" s="33" t="s">
        <v>366</v>
      </c>
      <c r="E698" s="33" t="s">
        <v>1293</v>
      </c>
      <c r="F698" s="34" t="s">
        <v>1294</v>
      </c>
      <c r="G698" s="33" t="s">
        <v>1510</v>
      </c>
      <c r="H698" s="33" t="s">
        <v>1295</v>
      </c>
      <c r="I698" s="33" t="s">
        <v>318</v>
      </c>
      <c r="J698" s="33" t="s">
        <v>453</v>
      </c>
    </row>
    <row r="699" spans="1:10" ht="21.75" customHeight="1">
      <c r="A699" s="14" t="s">
        <v>1220</v>
      </c>
      <c r="B699" s="32" t="s">
        <v>508</v>
      </c>
      <c r="C699" s="14" t="s">
        <v>1199</v>
      </c>
      <c r="D699" s="21" t="s">
        <v>222</v>
      </c>
      <c r="E699" s="10">
        <v>85.75</v>
      </c>
      <c r="F699" s="10">
        <v>0.1</v>
      </c>
      <c r="G699" s="10">
        <f t="shared" si="74"/>
        <v>8.575000000000001</v>
      </c>
      <c r="H699" s="10">
        <f t="shared" si="75"/>
        <v>16.51545</v>
      </c>
      <c r="I699" s="10">
        <f t="shared" si="76"/>
        <v>20.6443125</v>
      </c>
      <c r="J699" s="10">
        <f t="shared" si="77"/>
        <v>18.166995000000004</v>
      </c>
    </row>
    <row r="700" spans="1:10" ht="21.75" customHeight="1">
      <c r="A700" s="14" t="s">
        <v>1221</v>
      </c>
      <c r="B700" s="32" t="s">
        <v>509</v>
      </c>
      <c r="C700" s="14" t="s">
        <v>1199</v>
      </c>
      <c r="D700" s="21" t="s">
        <v>222</v>
      </c>
      <c r="E700" s="10">
        <v>85.75</v>
      </c>
      <c r="F700" s="10">
        <v>0.7</v>
      </c>
      <c r="G700" s="10">
        <f t="shared" si="74"/>
        <v>60.025</v>
      </c>
      <c r="H700" s="10">
        <f t="shared" si="75"/>
        <v>115.60815</v>
      </c>
      <c r="I700" s="10">
        <f t="shared" si="76"/>
        <v>144.5101875</v>
      </c>
      <c r="J700" s="10">
        <f t="shared" si="77"/>
        <v>127.168965</v>
      </c>
    </row>
    <row r="701" spans="1:10" ht="27.75" customHeight="1">
      <c r="A701" s="14" t="s">
        <v>1222</v>
      </c>
      <c r="B701" s="32" t="s">
        <v>510</v>
      </c>
      <c r="C701" s="14" t="s">
        <v>511</v>
      </c>
      <c r="D701" s="21" t="s">
        <v>222</v>
      </c>
      <c r="E701" s="10">
        <v>85.75</v>
      </c>
      <c r="F701" s="10">
        <v>0.5</v>
      </c>
      <c r="G701" s="10">
        <f t="shared" si="74"/>
        <v>42.875</v>
      </c>
      <c r="H701" s="10">
        <f t="shared" si="75"/>
        <v>82.57724999999999</v>
      </c>
      <c r="I701" s="10">
        <f t="shared" si="76"/>
        <v>103.22156249999999</v>
      </c>
      <c r="J701" s="10">
        <f t="shared" si="77"/>
        <v>90.834975</v>
      </c>
    </row>
    <row r="702" spans="1:10" ht="21.75" customHeight="1">
      <c r="A702" s="14" t="s">
        <v>1223</v>
      </c>
      <c r="B702" s="32" t="s">
        <v>512</v>
      </c>
      <c r="C702" s="14" t="s">
        <v>513</v>
      </c>
      <c r="D702" s="21" t="s">
        <v>222</v>
      </c>
      <c r="E702" s="10">
        <v>85.75</v>
      </c>
      <c r="F702" s="10">
        <v>0.5</v>
      </c>
      <c r="G702" s="10">
        <f t="shared" si="74"/>
        <v>42.875</v>
      </c>
      <c r="H702" s="10">
        <f t="shared" si="75"/>
        <v>82.57724999999999</v>
      </c>
      <c r="I702" s="10">
        <f t="shared" si="76"/>
        <v>103.22156249999999</v>
      </c>
      <c r="J702" s="10">
        <f t="shared" si="77"/>
        <v>90.834975</v>
      </c>
    </row>
    <row r="703" spans="1:10" ht="28.5" customHeight="1">
      <c r="A703" s="14" t="s">
        <v>1224</v>
      </c>
      <c r="B703" s="32" t="s">
        <v>514</v>
      </c>
      <c r="C703" s="14" t="s">
        <v>515</v>
      </c>
      <c r="D703" s="21" t="s">
        <v>222</v>
      </c>
      <c r="E703" s="10">
        <v>85.75</v>
      </c>
      <c r="F703" s="10">
        <v>0.25</v>
      </c>
      <c r="G703" s="10">
        <f t="shared" si="74"/>
        <v>21.4375</v>
      </c>
      <c r="H703" s="10">
        <f t="shared" si="75"/>
        <v>41.288624999999996</v>
      </c>
      <c r="I703" s="10">
        <f t="shared" si="76"/>
        <v>51.610781249999995</v>
      </c>
      <c r="J703" s="10">
        <f t="shared" si="77"/>
        <v>45.4174875</v>
      </c>
    </row>
    <row r="704" spans="1:10" ht="21.75" customHeight="1">
      <c r="A704" s="14" t="s">
        <v>1225</v>
      </c>
      <c r="B704" s="32" t="s">
        <v>516</v>
      </c>
      <c r="C704" s="14" t="s">
        <v>1443</v>
      </c>
      <c r="D704" s="21" t="s">
        <v>222</v>
      </c>
      <c r="E704" s="10">
        <v>85.75</v>
      </c>
      <c r="F704" s="10">
        <v>0.5</v>
      </c>
      <c r="G704" s="10">
        <f t="shared" si="74"/>
        <v>42.875</v>
      </c>
      <c r="H704" s="10">
        <f t="shared" si="75"/>
        <v>82.57724999999999</v>
      </c>
      <c r="I704" s="10">
        <f t="shared" si="76"/>
        <v>103.22156249999999</v>
      </c>
      <c r="J704" s="10">
        <f t="shared" si="77"/>
        <v>90.834975</v>
      </c>
    </row>
    <row r="705" spans="1:10" ht="21.75" customHeight="1">
      <c r="A705" s="14" t="s">
        <v>1226</v>
      </c>
      <c r="B705" s="32" t="s">
        <v>517</v>
      </c>
      <c r="C705" s="14" t="s">
        <v>465</v>
      </c>
      <c r="D705" s="21" t="s">
        <v>222</v>
      </c>
      <c r="E705" s="10">
        <v>85.75</v>
      </c>
      <c r="F705" s="10">
        <v>0.3</v>
      </c>
      <c r="G705" s="10">
        <f t="shared" si="74"/>
        <v>25.724999999999998</v>
      </c>
      <c r="H705" s="10">
        <f t="shared" si="75"/>
        <v>49.54635</v>
      </c>
      <c r="I705" s="10">
        <f t="shared" si="76"/>
        <v>61.932937499999994</v>
      </c>
      <c r="J705" s="10">
        <f t="shared" si="77"/>
        <v>54.500985</v>
      </c>
    </row>
    <row r="706" spans="1:10" ht="21.75" customHeight="1">
      <c r="A706" s="14" t="s">
        <v>1227</v>
      </c>
      <c r="B706" s="32" t="s">
        <v>518</v>
      </c>
      <c r="C706" s="14" t="s">
        <v>1443</v>
      </c>
      <c r="D706" s="21" t="s">
        <v>222</v>
      </c>
      <c r="E706" s="10">
        <v>85.75</v>
      </c>
      <c r="F706" s="10">
        <v>0.33</v>
      </c>
      <c r="G706" s="10">
        <f t="shared" si="74"/>
        <v>28.297500000000003</v>
      </c>
      <c r="H706" s="10">
        <f t="shared" si="75"/>
        <v>54.50098500000001</v>
      </c>
      <c r="I706" s="10">
        <f t="shared" si="76"/>
        <v>68.12623125</v>
      </c>
      <c r="J706" s="10">
        <f t="shared" si="77"/>
        <v>59.95108350000001</v>
      </c>
    </row>
    <row r="707" spans="1:10" ht="21.75" customHeight="1">
      <c r="A707" s="14" t="s">
        <v>1228</v>
      </c>
      <c r="B707" s="32" t="s">
        <v>519</v>
      </c>
      <c r="C707" s="14" t="s">
        <v>520</v>
      </c>
      <c r="D707" s="21" t="s">
        <v>222</v>
      </c>
      <c r="E707" s="10">
        <v>85.75</v>
      </c>
      <c r="F707" s="10">
        <v>0.67</v>
      </c>
      <c r="G707" s="10">
        <f t="shared" si="74"/>
        <v>57.4525</v>
      </c>
      <c r="H707" s="10">
        <f t="shared" si="75"/>
        <v>110.653515</v>
      </c>
      <c r="I707" s="10">
        <f t="shared" si="76"/>
        <v>138.31689375</v>
      </c>
      <c r="J707" s="10">
        <f t="shared" si="77"/>
        <v>121.7188665</v>
      </c>
    </row>
    <row r="708" spans="1:10" ht="21.75" customHeight="1">
      <c r="A708" s="14" t="s">
        <v>1229</v>
      </c>
      <c r="B708" s="32" t="s">
        <v>521</v>
      </c>
      <c r="C708" s="14" t="s">
        <v>522</v>
      </c>
      <c r="D708" s="21" t="s">
        <v>222</v>
      </c>
      <c r="E708" s="10">
        <v>85.75</v>
      </c>
      <c r="F708" s="10">
        <v>0.17</v>
      </c>
      <c r="G708" s="10">
        <f t="shared" si="74"/>
        <v>14.5775</v>
      </c>
      <c r="H708" s="10">
        <f t="shared" si="75"/>
        <v>28.076265</v>
      </c>
      <c r="I708" s="10">
        <f t="shared" si="76"/>
        <v>35.09533125</v>
      </c>
      <c r="J708" s="10">
        <f t="shared" si="77"/>
        <v>30.8838915</v>
      </c>
    </row>
    <row r="709" spans="1:10" ht="21.75" customHeight="1">
      <c r="A709" s="14" t="s">
        <v>1230</v>
      </c>
      <c r="B709" s="32" t="s">
        <v>523</v>
      </c>
      <c r="C709" s="14" t="s">
        <v>1443</v>
      </c>
      <c r="D709" s="21" t="s">
        <v>222</v>
      </c>
      <c r="E709" s="10">
        <v>85.75</v>
      </c>
      <c r="F709" s="10">
        <v>0.5</v>
      </c>
      <c r="G709" s="10">
        <f t="shared" si="74"/>
        <v>42.875</v>
      </c>
      <c r="H709" s="10">
        <f t="shared" si="75"/>
        <v>82.57724999999999</v>
      </c>
      <c r="I709" s="10">
        <f t="shared" si="76"/>
        <v>103.22156249999999</v>
      </c>
      <c r="J709" s="10">
        <f t="shared" si="77"/>
        <v>90.834975</v>
      </c>
    </row>
    <row r="710" spans="1:10" ht="21.75" customHeight="1">
      <c r="A710" s="14" t="s">
        <v>1231</v>
      </c>
      <c r="B710" s="32" t="s">
        <v>1348</v>
      </c>
      <c r="C710" s="14" t="s">
        <v>90</v>
      </c>
      <c r="D710" s="21" t="s">
        <v>222</v>
      </c>
      <c r="E710" s="10">
        <v>85.75</v>
      </c>
      <c r="F710" s="10">
        <v>0.67</v>
      </c>
      <c r="G710" s="10">
        <f t="shared" si="74"/>
        <v>57.4525</v>
      </c>
      <c r="H710" s="10">
        <f t="shared" si="75"/>
        <v>110.653515</v>
      </c>
      <c r="I710" s="10">
        <f t="shared" si="76"/>
        <v>138.31689375</v>
      </c>
      <c r="J710" s="10">
        <f t="shared" si="77"/>
        <v>121.7188665</v>
      </c>
    </row>
    <row r="711" spans="1:10" ht="21.75" customHeight="1">
      <c r="A711" s="14" t="s">
        <v>1232</v>
      </c>
      <c r="B711" s="32" t="s">
        <v>1349</v>
      </c>
      <c r="C711" s="14" t="s">
        <v>1136</v>
      </c>
      <c r="D711" s="21" t="s">
        <v>222</v>
      </c>
      <c r="E711" s="10">
        <v>85.75</v>
      </c>
      <c r="F711" s="10">
        <v>0.3</v>
      </c>
      <c r="G711" s="10">
        <f t="shared" si="74"/>
        <v>25.724999999999998</v>
      </c>
      <c r="H711" s="10">
        <f t="shared" si="75"/>
        <v>49.54635</v>
      </c>
      <c r="I711" s="10">
        <f t="shared" si="76"/>
        <v>61.932937499999994</v>
      </c>
      <c r="J711" s="10">
        <f t="shared" si="77"/>
        <v>54.500985</v>
      </c>
    </row>
    <row r="712" spans="1:10" ht="21.75" customHeight="1">
      <c r="A712" s="14" t="s">
        <v>1233</v>
      </c>
      <c r="B712" s="32" t="s">
        <v>321</v>
      </c>
      <c r="C712" s="14" t="s">
        <v>92</v>
      </c>
      <c r="D712" s="21" t="s">
        <v>222</v>
      </c>
      <c r="E712" s="10">
        <v>85.75</v>
      </c>
      <c r="F712" s="10">
        <v>0.5</v>
      </c>
      <c r="G712" s="10">
        <f t="shared" si="74"/>
        <v>42.875</v>
      </c>
      <c r="H712" s="10">
        <f t="shared" si="75"/>
        <v>82.57724999999999</v>
      </c>
      <c r="I712" s="10">
        <f t="shared" si="76"/>
        <v>103.22156249999999</v>
      </c>
      <c r="J712" s="10">
        <f t="shared" si="77"/>
        <v>90.834975</v>
      </c>
    </row>
    <row r="713" spans="1:10" ht="21.75" customHeight="1">
      <c r="A713" s="14" t="s">
        <v>1234</v>
      </c>
      <c r="B713" s="32" t="s">
        <v>1350</v>
      </c>
      <c r="C713" s="14" t="s">
        <v>76</v>
      </c>
      <c r="D713" s="21" t="s">
        <v>222</v>
      </c>
      <c r="E713" s="10">
        <v>85.75</v>
      </c>
      <c r="F713" s="10">
        <v>0.33</v>
      </c>
      <c r="G713" s="10">
        <f t="shared" si="74"/>
        <v>28.297500000000003</v>
      </c>
      <c r="H713" s="10">
        <f t="shared" si="75"/>
        <v>54.50098500000001</v>
      </c>
      <c r="I713" s="10">
        <f t="shared" si="76"/>
        <v>68.12623125</v>
      </c>
      <c r="J713" s="10">
        <f t="shared" si="77"/>
        <v>59.95108350000001</v>
      </c>
    </row>
    <row r="714" spans="1:10" ht="23.25" customHeight="1">
      <c r="A714" s="86" t="s">
        <v>1351</v>
      </c>
      <c r="B714" s="86"/>
      <c r="C714" s="86"/>
      <c r="D714" s="86"/>
      <c r="E714" s="86"/>
      <c r="F714" s="86"/>
      <c r="G714" s="86"/>
      <c r="H714" s="86"/>
      <c r="I714" s="86"/>
      <c r="J714" s="86"/>
    </row>
    <row r="715" spans="1:10" ht="37.5" customHeight="1">
      <c r="A715" s="9" t="s">
        <v>1352</v>
      </c>
      <c r="B715" s="32" t="s">
        <v>1353</v>
      </c>
      <c r="C715" s="14" t="s">
        <v>80</v>
      </c>
      <c r="D715" s="21" t="s">
        <v>221</v>
      </c>
      <c r="E715" s="10">
        <v>96.04</v>
      </c>
      <c r="F715" s="10">
        <v>3</v>
      </c>
      <c r="G715" s="10">
        <f>SUM(E715*F715)</f>
        <v>288.12</v>
      </c>
      <c r="H715" s="10">
        <f>SUM(G715*1.926)</f>
        <v>554.91912</v>
      </c>
      <c r="I715" s="10">
        <f t="shared" si="76"/>
        <v>693.6489</v>
      </c>
      <c r="J715" s="10">
        <f t="shared" si="77"/>
        <v>610.4110320000001</v>
      </c>
    </row>
    <row r="716" spans="1:10" ht="36" customHeight="1">
      <c r="A716" s="9" t="s">
        <v>1354</v>
      </c>
      <c r="B716" s="32" t="s">
        <v>1355</v>
      </c>
      <c r="C716" s="14" t="s">
        <v>80</v>
      </c>
      <c r="D716" s="9" t="s">
        <v>221</v>
      </c>
      <c r="E716" s="10">
        <v>96.04</v>
      </c>
      <c r="F716" s="10">
        <v>1.2</v>
      </c>
      <c r="G716" s="10">
        <f aca="true" t="shared" si="78" ref="G716:G782">SUM(E716*F716)</f>
        <v>115.248</v>
      </c>
      <c r="H716" s="10">
        <f aca="true" t="shared" si="79" ref="H716:H782">SUM(G716*1.926)</f>
        <v>221.967648</v>
      </c>
      <c r="I716" s="10">
        <f t="shared" si="76"/>
        <v>277.45956</v>
      </c>
      <c r="J716" s="10">
        <f t="shared" si="77"/>
        <v>244.1644128</v>
      </c>
    </row>
    <row r="717" spans="1:10" ht="21.75" customHeight="1">
      <c r="A717" s="9" t="s">
        <v>1356</v>
      </c>
      <c r="B717" s="32" t="s">
        <v>1357</v>
      </c>
      <c r="C717" s="14" t="s">
        <v>90</v>
      </c>
      <c r="D717" s="9" t="s">
        <v>221</v>
      </c>
      <c r="E717" s="10">
        <v>96.04</v>
      </c>
      <c r="F717" s="10">
        <v>0.5</v>
      </c>
      <c r="G717" s="10">
        <f t="shared" si="78"/>
        <v>48.02</v>
      </c>
      <c r="H717" s="10">
        <f t="shared" si="79"/>
        <v>92.48652</v>
      </c>
      <c r="I717" s="10">
        <f t="shared" si="76"/>
        <v>115.60815</v>
      </c>
      <c r="J717" s="10">
        <f t="shared" si="77"/>
        <v>101.735172</v>
      </c>
    </row>
    <row r="718" spans="1:10" ht="21.75" customHeight="1">
      <c r="A718" s="9" t="s">
        <v>1358</v>
      </c>
      <c r="B718" s="32" t="s">
        <v>1359</v>
      </c>
      <c r="C718" s="14" t="s">
        <v>1360</v>
      </c>
      <c r="D718" s="9" t="s">
        <v>221</v>
      </c>
      <c r="E718" s="10">
        <v>96.04</v>
      </c>
      <c r="F718" s="10">
        <v>2</v>
      </c>
      <c r="G718" s="10">
        <f t="shared" si="78"/>
        <v>192.08</v>
      </c>
      <c r="H718" s="10">
        <f t="shared" si="79"/>
        <v>369.94608</v>
      </c>
      <c r="I718" s="10">
        <f t="shared" si="76"/>
        <v>462.4326</v>
      </c>
      <c r="J718" s="10">
        <f t="shared" si="77"/>
        <v>406.940688</v>
      </c>
    </row>
    <row r="719" spans="1:10" ht="21.75" customHeight="1">
      <c r="A719" s="28" t="s">
        <v>1361</v>
      </c>
      <c r="B719" s="32" t="s">
        <v>1362</v>
      </c>
      <c r="C719" s="14" t="s">
        <v>1360</v>
      </c>
      <c r="D719" s="9" t="s">
        <v>221</v>
      </c>
      <c r="E719" s="10">
        <v>96.04</v>
      </c>
      <c r="F719" s="10">
        <v>0.75</v>
      </c>
      <c r="G719" s="10">
        <f t="shared" si="78"/>
        <v>72.03</v>
      </c>
      <c r="H719" s="10">
        <f t="shared" si="79"/>
        <v>138.72978</v>
      </c>
      <c r="I719" s="10">
        <f t="shared" si="76"/>
        <v>173.412225</v>
      </c>
      <c r="J719" s="10">
        <f t="shared" si="77"/>
        <v>152.60275800000002</v>
      </c>
    </row>
    <row r="720" spans="1:10" ht="21.75" customHeight="1">
      <c r="A720" s="9" t="s">
        <v>1363</v>
      </c>
      <c r="B720" s="32" t="s">
        <v>1364</v>
      </c>
      <c r="C720" s="14" t="s">
        <v>1360</v>
      </c>
      <c r="D720" s="9" t="s">
        <v>221</v>
      </c>
      <c r="E720" s="10">
        <v>96.04</v>
      </c>
      <c r="F720" s="10">
        <v>1.25</v>
      </c>
      <c r="G720" s="10">
        <f t="shared" si="78"/>
        <v>120.05000000000001</v>
      </c>
      <c r="H720" s="10">
        <f t="shared" si="79"/>
        <v>231.21630000000002</v>
      </c>
      <c r="I720" s="10">
        <f t="shared" si="76"/>
        <v>289.020375</v>
      </c>
      <c r="J720" s="10">
        <f t="shared" si="77"/>
        <v>254.33793000000003</v>
      </c>
    </row>
    <row r="721" spans="1:10" ht="21.75" customHeight="1">
      <c r="A721" s="9" t="s">
        <v>1365</v>
      </c>
      <c r="B721" s="32" t="s">
        <v>1366</v>
      </c>
      <c r="C721" s="14" t="s">
        <v>1360</v>
      </c>
      <c r="D721" s="9" t="s">
        <v>221</v>
      </c>
      <c r="E721" s="10">
        <v>96.04</v>
      </c>
      <c r="F721" s="10">
        <v>1.11</v>
      </c>
      <c r="G721" s="10">
        <f t="shared" si="78"/>
        <v>106.60440000000001</v>
      </c>
      <c r="H721" s="10">
        <f t="shared" si="79"/>
        <v>205.3200744</v>
      </c>
      <c r="I721" s="10">
        <f t="shared" si="76"/>
        <v>256.650093</v>
      </c>
      <c r="J721" s="10">
        <f t="shared" si="77"/>
        <v>225.85208184000004</v>
      </c>
    </row>
    <row r="722" spans="1:10" ht="21.75" customHeight="1">
      <c r="A722" s="9" t="s">
        <v>1367</v>
      </c>
      <c r="B722" s="32" t="s">
        <v>1368</v>
      </c>
      <c r="C722" s="14" t="s">
        <v>1360</v>
      </c>
      <c r="D722" s="9" t="s">
        <v>221</v>
      </c>
      <c r="E722" s="10">
        <v>96.04</v>
      </c>
      <c r="F722" s="10">
        <v>0.4</v>
      </c>
      <c r="G722" s="10">
        <f t="shared" si="78"/>
        <v>38.416000000000004</v>
      </c>
      <c r="H722" s="10">
        <f t="shared" si="79"/>
        <v>73.989216</v>
      </c>
      <c r="I722" s="10">
        <f t="shared" si="76"/>
        <v>92.48652</v>
      </c>
      <c r="J722" s="10">
        <f t="shared" si="77"/>
        <v>81.38813760000001</v>
      </c>
    </row>
    <row r="723" spans="1:10" ht="40.5" customHeight="1">
      <c r="A723" s="7" t="s">
        <v>1292</v>
      </c>
      <c r="B723" s="7" t="s">
        <v>1509</v>
      </c>
      <c r="C723" s="33" t="s">
        <v>373</v>
      </c>
      <c r="D723" s="33" t="s">
        <v>366</v>
      </c>
      <c r="E723" s="33" t="s">
        <v>1293</v>
      </c>
      <c r="F723" s="34" t="s">
        <v>1294</v>
      </c>
      <c r="G723" s="33" t="s">
        <v>1510</v>
      </c>
      <c r="H723" s="33" t="s">
        <v>1295</v>
      </c>
      <c r="I723" s="33" t="s">
        <v>318</v>
      </c>
      <c r="J723" s="33" t="s">
        <v>453</v>
      </c>
    </row>
    <row r="724" spans="1:10" ht="21.75" customHeight="1">
      <c r="A724" s="9" t="s">
        <v>1369</v>
      </c>
      <c r="B724" s="32" t="s">
        <v>1370</v>
      </c>
      <c r="C724" s="14" t="s">
        <v>1360</v>
      </c>
      <c r="D724" s="9" t="s">
        <v>221</v>
      </c>
      <c r="E724" s="10">
        <v>96.04</v>
      </c>
      <c r="F724" s="10">
        <v>0.71</v>
      </c>
      <c r="G724" s="10">
        <f t="shared" si="78"/>
        <v>68.1884</v>
      </c>
      <c r="H724" s="10">
        <f t="shared" si="79"/>
        <v>131.3308584</v>
      </c>
      <c r="I724" s="10">
        <f t="shared" si="76"/>
        <v>164.163573</v>
      </c>
      <c r="J724" s="10">
        <f t="shared" si="77"/>
        <v>144.46394424000002</v>
      </c>
    </row>
    <row r="725" spans="1:10" ht="21.75" customHeight="1">
      <c r="A725" s="9" t="s">
        <v>1371</v>
      </c>
      <c r="B725" s="32" t="s">
        <v>1372</v>
      </c>
      <c r="C725" s="14" t="s">
        <v>1199</v>
      </c>
      <c r="D725" s="9" t="s">
        <v>221</v>
      </c>
      <c r="E725" s="10">
        <v>96.04</v>
      </c>
      <c r="F725" s="10">
        <v>0.32</v>
      </c>
      <c r="G725" s="10">
        <f t="shared" si="78"/>
        <v>30.7328</v>
      </c>
      <c r="H725" s="10">
        <f t="shared" si="79"/>
        <v>59.1913728</v>
      </c>
      <c r="I725" s="10">
        <f t="shared" si="76"/>
        <v>73.989216</v>
      </c>
      <c r="J725" s="10">
        <f t="shared" si="77"/>
        <v>65.11051008000001</v>
      </c>
    </row>
    <row r="726" spans="1:10" ht="21.75" customHeight="1">
      <c r="A726" s="9" t="s">
        <v>1373</v>
      </c>
      <c r="B726" s="32" t="s">
        <v>1374</v>
      </c>
      <c r="C726" s="14" t="s">
        <v>1199</v>
      </c>
      <c r="D726" s="9" t="s">
        <v>221</v>
      </c>
      <c r="E726" s="10">
        <v>96.04</v>
      </c>
      <c r="F726" s="10">
        <v>0.16</v>
      </c>
      <c r="G726" s="10">
        <f t="shared" si="78"/>
        <v>15.3664</v>
      </c>
      <c r="H726" s="10">
        <f t="shared" si="79"/>
        <v>29.5956864</v>
      </c>
      <c r="I726" s="10">
        <f t="shared" si="76"/>
        <v>36.994608</v>
      </c>
      <c r="J726" s="10">
        <f t="shared" si="77"/>
        <v>32.555255040000006</v>
      </c>
    </row>
    <row r="727" spans="1:10" ht="21.75" customHeight="1">
      <c r="A727" s="9" t="s">
        <v>1375</v>
      </c>
      <c r="B727" s="32" t="s">
        <v>1376</v>
      </c>
      <c r="C727" s="14" t="s">
        <v>1199</v>
      </c>
      <c r="D727" s="9" t="s">
        <v>221</v>
      </c>
      <c r="E727" s="10">
        <v>96.04</v>
      </c>
      <c r="F727" s="10">
        <v>0.16</v>
      </c>
      <c r="G727" s="10">
        <f t="shared" si="78"/>
        <v>15.3664</v>
      </c>
      <c r="H727" s="10">
        <f t="shared" si="79"/>
        <v>29.5956864</v>
      </c>
      <c r="I727" s="10">
        <f t="shared" si="76"/>
        <v>36.994608</v>
      </c>
      <c r="J727" s="10">
        <f t="shared" si="77"/>
        <v>32.555255040000006</v>
      </c>
    </row>
    <row r="728" spans="1:10" ht="21.75" customHeight="1">
      <c r="A728" s="9" t="s">
        <v>1377</v>
      </c>
      <c r="B728" s="32" t="s">
        <v>1378</v>
      </c>
      <c r="C728" s="14" t="s">
        <v>1199</v>
      </c>
      <c r="D728" s="9" t="s">
        <v>221</v>
      </c>
      <c r="E728" s="10">
        <v>96.04</v>
      </c>
      <c r="F728" s="10">
        <v>0.6</v>
      </c>
      <c r="G728" s="10">
        <f t="shared" si="78"/>
        <v>57.624</v>
      </c>
      <c r="H728" s="10">
        <f t="shared" si="79"/>
        <v>110.983824</v>
      </c>
      <c r="I728" s="10">
        <f aca="true" t="shared" si="80" ref="I728:I793">SUM(H728*1.25)</f>
        <v>138.72978</v>
      </c>
      <c r="J728" s="10">
        <f aca="true" t="shared" si="81" ref="J728:J786">SUM(H728*1.1)</f>
        <v>122.0822064</v>
      </c>
    </row>
    <row r="729" spans="1:10" ht="21.75" customHeight="1">
      <c r="A729" s="9" t="s">
        <v>1379</v>
      </c>
      <c r="B729" s="32" t="s">
        <v>1380</v>
      </c>
      <c r="C729" s="14" t="s">
        <v>1199</v>
      </c>
      <c r="D729" s="9" t="s">
        <v>221</v>
      </c>
      <c r="E729" s="10">
        <v>96.04</v>
      </c>
      <c r="F729" s="10">
        <v>0.3</v>
      </c>
      <c r="G729" s="10">
        <f t="shared" si="78"/>
        <v>28.812</v>
      </c>
      <c r="H729" s="10">
        <f t="shared" si="79"/>
        <v>55.491912</v>
      </c>
      <c r="I729" s="10">
        <f t="shared" si="80"/>
        <v>69.36489</v>
      </c>
      <c r="J729" s="10">
        <f t="shared" si="81"/>
        <v>61.0411032</v>
      </c>
    </row>
    <row r="730" spans="1:10" ht="21.75" customHeight="1">
      <c r="A730" s="9" t="s">
        <v>1381</v>
      </c>
      <c r="B730" s="32" t="s">
        <v>1382</v>
      </c>
      <c r="C730" s="14" t="s">
        <v>1199</v>
      </c>
      <c r="D730" s="9" t="s">
        <v>221</v>
      </c>
      <c r="E730" s="10">
        <v>96.04</v>
      </c>
      <c r="F730" s="10">
        <v>0.3</v>
      </c>
      <c r="G730" s="10">
        <f t="shared" si="78"/>
        <v>28.812</v>
      </c>
      <c r="H730" s="10">
        <f t="shared" si="79"/>
        <v>55.491912</v>
      </c>
      <c r="I730" s="10">
        <f t="shared" si="80"/>
        <v>69.36489</v>
      </c>
      <c r="J730" s="10">
        <f t="shared" si="81"/>
        <v>61.0411032</v>
      </c>
    </row>
    <row r="731" spans="1:10" ht="21.75" customHeight="1">
      <c r="A731" s="9" t="s">
        <v>1383</v>
      </c>
      <c r="B731" s="32" t="s">
        <v>1384</v>
      </c>
      <c r="C731" s="14" t="s">
        <v>1199</v>
      </c>
      <c r="D731" s="9" t="s">
        <v>221</v>
      </c>
      <c r="E731" s="10">
        <v>96.04</v>
      </c>
      <c r="F731" s="10">
        <v>0.33</v>
      </c>
      <c r="G731" s="10">
        <f t="shared" si="78"/>
        <v>31.693200000000004</v>
      </c>
      <c r="H731" s="10">
        <f t="shared" si="79"/>
        <v>61.04110320000001</v>
      </c>
      <c r="I731" s="10">
        <f t="shared" si="80"/>
        <v>76.30137900000001</v>
      </c>
      <c r="J731" s="10">
        <f t="shared" si="81"/>
        <v>67.14521352000001</v>
      </c>
    </row>
    <row r="732" spans="1:10" ht="21.75" customHeight="1">
      <c r="A732" s="9" t="s">
        <v>1385</v>
      </c>
      <c r="B732" s="32" t="s">
        <v>1386</v>
      </c>
      <c r="C732" s="14" t="s">
        <v>1199</v>
      </c>
      <c r="D732" s="9" t="s">
        <v>221</v>
      </c>
      <c r="E732" s="10">
        <v>96.04</v>
      </c>
      <c r="F732" s="10">
        <v>1</v>
      </c>
      <c r="G732" s="10">
        <f t="shared" si="78"/>
        <v>96.04</v>
      </c>
      <c r="H732" s="10">
        <f t="shared" si="79"/>
        <v>184.97304</v>
      </c>
      <c r="I732" s="10">
        <f t="shared" si="80"/>
        <v>231.2163</v>
      </c>
      <c r="J732" s="10">
        <f t="shared" si="81"/>
        <v>203.470344</v>
      </c>
    </row>
    <row r="733" spans="1:10" ht="21.75" customHeight="1">
      <c r="A733" s="9" t="s">
        <v>1387</v>
      </c>
      <c r="B733" s="32" t="s">
        <v>1388</v>
      </c>
      <c r="C733" s="14" t="s">
        <v>1199</v>
      </c>
      <c r="D733" s="9" t="s">
        <v>221</v>
      </c>
      <c r="E733" s="10">
        <v>96.04</v>
      </c>
      <c r="F733" s="10">
        <v>1</v>
      </c>
      <c r="G733" s="10">
        <f t="shared" si="78"/>
        <v>96.04</v>
      </c>
      <c r="H733" s="10">
        <f t="shared" si="79"/>
        <v>184.97304</v>
      </c>
      <c r="I733" s="10">
        <f t="shared" si="80"/>
        <v>231.2163</v>
      </c>
      <c r="J733" s="10">
        <f t="shared" si="81"/>
        <v>203.470344</v>
      </c>
    </row>
    <row r="734" spans="1:10" ht="21.75" customHeight="1">
      <c r="A734" s="9" t="s">
        <v>1389</v>
      </c>
      <c r="B734" s="32" t="s">
        <v>1390</v>
      </c>
      <c r="C734" s="14" t="s">
        <v>1391</v>
      </c>
      <c r="D734" s="9" t="s">
        <v>221</v>
      </c>
      <c r="E734" s="10">
        <v>96.04</v>
      </c>
      <c r="F734" s="10">
        <v>1</v>
      </c>
      <c r="G734" s="10">
        <f t="shared" si="78"/>
        <v>96.04</v>
      </c>
      <c r="H734" s="10">
        <f t="shared" si="79"/>
        <v>184.97304</v>
      </c>
      <c r="I734" s="10">
        <f t="shared" si="80"/>
        <v>231.2163</v>
      </c>
      <c r="J734" s="10">
        <f t="shared" si="81"/>
        <v>203.470344</v>
      </c>
    </row>
    <row r="735" spans="1:10" ht="21.75" customHeight="1">
      <c r="A735" s="9" t="s">
        <v>1392</v>
      </c>
      <c r="B735" s="32" t="s">
        <v>1393</v>
      </c>
      <c r="C735" s="14" t="s">
        <v>31</v>
      </c>
      <c r="D735" s="9" t="s">
        <v>221</v>
      </c>
      <c r="E735" s="10">
        <v>96.04</v>
      </c>
      <c r="F735" s="10">
        <v>0.7</v>
      </c>
      <c r="G735" s="10">
        <f t="shared" si="78"/>
        <v>67.228</v>
      </c>
      <c r="H735" s="10">
        <f t="shared" si="79"/>
        <v>129.48112799999998</v>
      </c>
      <c r="I735" s="10">
        <f t="shared" si="80"/>
        <v>161.85141</v>
      </c>
      <c r="J735" s="10">
        <f t="shared" si="81"/>
        <v>142.4292408</v>
      </c>
    </row>
    <row r="736" spans="1:10" ht="21.75" customHeight="1">
      <c r="A736" s="9" t="s">
        <v>1394</v>
      </c>
      <c r="B736" s="32" t="s">
        <v>1395</v>
      </c>
      <c r="C736" s="14" t="s">
        <v>31</v>
      </c>
      <c r="D736" s="9" t="s">
        <v>221</v>
      </c>
      <c r="E736" s="10">
        <v>96.04</v>
      </c>
      <c r="F736" s="10">
        <v>1.08</v>
      </c>
      <c r="G736" s="10">
        <f t="shared" si="78"/>
        <v>103.72320000000002</v>
      </c>
      <c r="H736" s="10">
        <f t="shared" si="79"/>
        <v>199.77088320000004</v>
      </c>
      <c r="I736" s="10">
        <f t="shared" si="80"/>
        <v>249.71360400000006</v>
      </c>
      <c r="J736" s="10">
        <f t="shared" si="81"/>
        <v>219.74797152000008</v>
      </c>
    </row>
    <row r="737" spans="1:10" ht="21.75" customHeight="1">
      <c r="A737" s="9" t="s">
        <v>1396</v>
      </c>
      <c r="B737" s="32" t="s">
        <v>1397</v>
      </c>
      <c r="C737" s="14" t="s">
        <v>47</v>
      </c>
      <c r="D737" s="9" t="s">
        <v>221</v>
      </c>
      <c r="E737" s="10">
        <v>96.04</v>
      </c>
      <c r="F737" s="10">
        <v>0.6</v>
      </c>
      <c r="G737" s="10">
        <f t="shared" si="78"/>
        <v>57.624</v>
      </c>
      <c r="H737" s="10">
        <f t="shared" si="79"/>
        <v>110.983824</v>
      </c>
      <c r="I737" s="10">
        <f t="shared" si="80"/>
        <v>138.72978</v>
      </c>
      <c r="J737" s="10">
        <f t="shared" si="81"/>
        <v>122.0822064</v>
      </c>
    </row>
    <row r="738" spans="1:10" ht="21.75" customHeight="1">
      <c r="A738" s="9" t="s">
        <v>1398</v>
      </c>
      <c r="B738" s="32" t="s">
        <v>1399</v>
      </c>
      <c r="C738" s="14" t="s">
        <v>43</v>
      </c>
      <c r="D738" s="9" t="s">
        <v>221</v>
      </c>
      <c r="E738" s="10">
        <v>96.04</v>
      </c>
      <c r="F738" s="10">
        <v>0.75</v>
      </c>
      <c r="G738" s="10">
        <f t="shared" si="78"/>
        <v>72.03</v>
      </c>
      <c r="H738" s="10">
        <f t="shared" si="79"/>
        <v>138.72978</v>
      </c>
      <c r="I738" s="10">
        <f t="shared" si="80"/>
        <v>173.412225</v>
      </c>
      <c r="J738" s="10">
        <f t="shared" si="81"/>
        <v>152.60275800000002</v>
      </c>
    </row>
    <row r="739" spans="1:10" ht="21.75" customHeight="1">
      <c r="A739" s="9" t="s">
        <v>1400</v>
      </c>
      <c r="B739" s="32" t="s">
        <v>1401</v>
      </c>
      <c r="C739" s="14" t="s">
        <v>1402</v>
      </c>
      <c r="D739" s="9" t="s">
        <v>221</v>
      </c>
      <c r="E739" s="10">
        <v>96.04</v>
      </c>
      <c r="F739" s="10">
        <v>0.24</v>
      </c>
      <c r="G739" s="10">
        <f t="shared" si="78"/>
        <v>23.0496</v>
      </c>
      <c r="H739" s="10">
        <f t="shared" si="79"/>
        <v>44.3935296</v>
      </c>
      <c r="I739" s="10">
        <f t="shared" si="80"/>
        <v>55.491912</v>
      </c>
      <c r="J739" s="10">
        <f t="shared" si="81"/>
        <v>48.83288256</v>
      </c>
    </row>
    <row r="740" spans="1:10" ht="21.75" customHeight="1">
      <c r="A740" s="9" t="s">
        <v>1403</v>
      </c>
      <c r="B740" s="32" t="s">
        <v>1404</v>
      </c>
      <c r="C740" s="14" t="s">
        <v>1199</v>
      </c>
      <c r="D740" s="9" t="s">
        <v>221</v>
      </c>
      <c r="E740" s="10">
        <v>96.04</v>
      </c>
      <c r="F740" s="10">
        <v>0.2</v>
      </c>
      <c r="G740" s="10">
        <f t="shared" si="78"/>
        <v>19.208000000000002</v>
      </c>
      <c r="H740" s="10">
        <f t="shared" si="79"/>
        <v>36.994608</v>
      </c>
      <c r="I740" s="10">
        <f t="shared" si="80"/>
        <v>46.24326</v>
      </c>
      <c r="J740" s="10">
        <f t="shared" si="81"/>
        <v>40.694068800000004</v>
      </c>
    </row>
    <row r="741" spans="1:10" ht="21.75" customHeight="1">
      <c r="A741" s="9" t="s">
        <v>1405</v>
      </c>
      <c r="B741" s="32" t="s">
        <v>1406</v>
      </c>
      <c r="C741" s="14" t="s">
        <v>1407</v>
      </c>
      <c r="D741" s="9" t="s">
        <v>221</v>
      </c>
      <c r="E741" s="10">
        <v>96.04</v>
      </c>
      <c r="F741" s="10">
        <v>0.65</v>
      </c>
      <c r="G741" s="10">
        <f t="shared" si="78"/>
        <v>62.42600000000001</v>
      </c>
      <c r="H741" s="10">
        <f t="shared" si="79"/>
        <v>120.23247600000002</v>
      </c>
      <c r="I741" s="10">
        <f t="shared" si="80"/>
        <v>150.29059500000002</v>
      </c>
      <c r="J741" s="10">
        <f t="shared" si="81"/>
        <v>132.25572360000004</v>
      </c>
    </row>
    <row r="742" spans="1:10" ht="21.75" customHeight="1">
      <c r="A742" s="9" t="s">
        <v>1408</v>
      </c>
      <c r="B742" s="32" t="s">
        <v>1409</v>
      </c>
      <c r="C742" s="14" t="s">
        <v>855</v>
      </c>
      <c r="D742" s="9" t="s">
        <v>221</v>
      </c>
      <c r="E742" s="10">
        <v>96.04</v>
      </c>
      <c r="F742" s="10">
        <v>0.7</v>
      </c>
      <c r="G742" s="10">
        <f t="shared" si="78"/>
        <v>67.228</v>
      </c>
      <c r="H742" s="10">
        <f t="shared" si="79"/>
        <v>129.48112799999998</v>
      </c>
      <c r="I742" s="10">
        <f t="shared" si="80"/>
        <v>161.85141</v>
      </c>
      <c r="J742" s="10">
        <f t="shared" si="81"/>
        <v>142.4292408</v>
      </c>
    </row>
    <row r="743" spans="1:10" ht="21.75" customHeight="1">
      <c r="A743" s="9" t="s">
        <v>1410</v>
      </c>
      <c r="B743" s="32" t="s">
        <v>1411</v>
      </c>
      <c r="C743" s="14" t="s">
        <v>855</v>
      </c>
      <c r="D743" s="9" t="s">
        <v>221</v>
      </c>
      <c r="E743" s="10">
        <v>96.04</v>
      </c>
      <c r="F743" s="10">
        <v>0.35</v>
      </c>
      <c r="G743" s="10">
        <f t="shared" si="78"/>
        <v>33.614</v>
      </c>
      <c r="H743" s="10">
        <f t="shared" si="79"/>
        <v>64.74056399999999</v>
      </c>
      <c r="I743" s="10">
        <f t="shared" si="80"/>
        <v>80.925705</v>
      </c>
      <c r="J743" s="10">
        <f t="shared" si="81"/>
        <v>71.2146204</v>
      </c>
    </row>
    <row r="744" spans="1:10" ht="21.75" customHeight="1">
      <c r="A744" s="9" t="s">
        <v>1412</v>
      </c>
      <c r="B744" s="32" t="s">
        <v>1413</v>
      </c>
      <c r="C744" s="14" t="s">
        <v>855</v>
      </c>
      <c r="D744" s="9" t="s">
        <v>221</v>
      </c>
      <c r="E744" s="10">
        <v>96.04</v>
      </c>
      <c r="F744" s="10">
        <v>0.35</v>
      </c>
      <c r="G744" s="10">
        <f t="shared" si="78"/>
        <v>33.614</v>
      </c>
      <c r="H744" s="10">
        <f t="shared" si="79"/>
        <v>64.74056399999999</v>
      </c>
      <c r="I744" s="10">
        <f t="shared" si="80"/>
        <v>80.925705</v>
      </c>
      <c r="J744" s="10">
        <f t="shared" si="81"/>
        <v>71.2146204</v>
      </c>
    </row>
    <row r="745" spans="1:10" ht="21.75" customHeight="1">
      <c r="A745" s="9" t="s">
        <v>1414</v>
      </c>
      <c r="B745" s="32" t="s">
        <v>1415</v>
      </c>
      <c r="C745" s="14" t="s">
        <v>1199</v>
      </c>
      <c r="D745" s="9" t="s">
        <v>221</v>
      </c>
      <c r="E745" s="10">
        <v>96.04</v>
      </c>
      <c r="F745" s="10">
        <v>2</v>
      </c>
      <c r="G745" s="10">
        <f t="shared" si="78"/>
        <v>192.08</v>
      </c>
      <c r="H745" s="10">
        <f t="shared" si="79"/>
        <v>369.94608</v>
      </c>
      <c r="I745" s="10">
        <f t="shared" si="80"/>
        <v>462.4326</v>
      </c>
      <c r="J745" s="10">
        <f t="shared" si="81"/>
        <v>406.940688</v>
      </c>
    </row>
    <row r="746" spans="1:10" ht="21.75" customHeight="1">
      <c r="A746" s="9" t="s">
        <v>1416</v>
      </c>
      <c r="B746" s="32" t="s">
        <v>1417</v>
      </c>
      <c r="C746" s="14" t="s">
        <v>1199</v>
      </c>
      <c r="D746" s="9" t="s">
        <v>221</v>
      </c>
      <c r="E746" s="10">
        <v>96.04</v>
      </c>
      <c r="F746" s="10">
        <v>1</v>
      </c>
      <c r="G746" s="10">
        <f t="shared" si="78"/>
        <v>96.04</v>
      </c>
      <c r="H746" s="10">
        <f t="shared" si="79"/>
        <v>184.97304</v>
      </c>
      <c r="I746" s="10">
        <f t="shared" si="80"/>
        <v>231.2163</v>
      </c>
      <c r="J746" s="10">
        <f t="shared" si="81"/>
        <v>203.470344</v>
      </c>
    </row>
    <row r="747" spans="1:10" ht="21.75" customHeight="1">
      <c r="A747" s="9" t="s">
        <v>1418</v>
      </c>
      <c r="B747" s="32" t="s">
        <v>1419</v>
      </c>
      <c r="C747" s="14" t="s">
        <v>1199</v>
      </c>
      <c r="D747" s="9" t="s">
        <v>221</v>
      </c>
      <c r="E747" s="10">
        <v>96.04</v>
      </c>
      <c r="F747" s="10">
        <v>1</v>
      </c>
      <c r="G747" s="10">
        <f t="shared" si="78"/>
        <v>96.04</v>
      </c>
      <c r="H747" s="10">
        <f t="shared" si="79"/>
        <v>184.97304</v>
      </c>
      <c r="I747" s="10">
        <f t="shared" si="80"/>
        <v>231.2163</v>
      </c>
      <c r="J747" s="10">
        <f t="shared" si="81"/>
        <v>203.470344</v>
      </c>
    </row>
    <row r="748" spans="1:10" ht="21.75" customHeight="1">
      <c r="A748" s="9" t="s">
        <v>1420</v>
      </c>
      <c r="B748" s="32" t="s">
        <v>1421</v>
      </c>
      <c r="C748" s="14" t="s">
        <v>1199</v>
      </c>
      <c r="D748" s="9" t="s">
        <v>221</v>
      </c>
      <c r="E748" s="10">
        <v>96.04</v>
      </c>
      <c r="F748" s="10">
        <v>0.25</v>
      </c>
      <c r="G748" s="10">
        <f t="shared" si="78"/>
        <v>24.01</v>
      </c>
      <c r="H748" s="10">
        <f t="shared" si="79"/>
        <v>46.24326</v>
      </c>
      <c r="I748" s="10">
        <f t="shared" si="80"/>
        <v>57.804075</v>
      </c>
      <c r="J748" s="10">
        <f t="shared" si="81"/>
        <v>50.867586</v>
      </c>
    </row>
    <row r="749" spans="1:10" ht="21.75" customHeight="1">
      <c r="A749" s="9" t="s">
        <v>1422</v>
      </c>
      <c r="B749" s="32" t="s">
        <v>1423</v>
      </c>
      <c r="C749" s="14" t="s">
        <v>1199</v>
      </c>
      <c r="D749" s="9" t="s">
        <v>221</v>
      </c>
      <c r="E749" s="10">
        <v>96.04</v>
      </c>
      <c r="F749" s="10">
        <v>0.13</v>
      </c>
      <c r="G749" s="10">
        <f t="shared" si="78"/>
        <v>12.4852</v>
      </c>
      <c r="H749" s="10">
        <f t="shared" si="79"/>
        <v>24.0464952</v>
      </c>
      <c r="I749" s="10">
        <f t="shared" si="80"/>
        <v>30.058118999999998</v>
      </c>
      <c r="J749" s="10">
        <f t="shared" si="81"/>
        <v>26.451144720000002</v>
      </c>
    </row>
    <row r="750" spans="1:10" ht="42" customHeight="1">
      <c r="A750" s="7" t="s">
        <v>1292</v>
      </c>
      <c r="B750" s="7" t="s">
        <v>1509</v>
      </c>
      <c r="C750" s="33" t="s">
        <v>373</v>
      </c>
      <c r="D750" s="33" t="s">
        <v>366</v>
      </c>
      <c r="E750" s="33" t="s">
        <v>1293</v>
      </c>
      <c r="F750" s="34" t="s">
        <v>1294</v>
      </c>
      <c r="G750" s="33" t="s">
        <v>1510</v>
      </c>
      <c r="H750" s="33" t="s">
        <v>1295</v>
      </c>
      <c r="I750" s="33" t="s">
        <v>318</v>
      </c>
      <c r="J750" s="33" t="s">
        <v>453</v>
      </c>
    </row>
    <row r="751" spans="1:10" ht="19.5" customHeight="1">
      <c r="A751" s="9" t="s">
        <v>1424</v>
      </c>
      <c r="B751" s="32" t="s">
        <v>1425</v>
      </c>
      <c r="C751" s="14" t="s">
        <v>1199</v>
      </c>
      <c r="D751" s="9" t="s">
        <v>221</v>
      </c>
      <c r="E751" s="10">
        <v>96.04</v>
      </c>
      <c r="F751" s="10">
        <v>0.13</v>
      </c>
      <c r="G751" s="10">
        <f t="shared" si="78"/>
        <v>12.4852</v>
      </c>
      <c r="H751" s="10">
        <f t="shared" si="79"/>
        <v>24.0464952</v>
      </c>
      <c r="I751" s="10">
        <f t="shared" si="80"/>
        <v>30.058118999999998</v>
      </c>
      <c r="J751" s="10">
        <f t="shared" si="81"/>
        <v>26.451144720000002</v>
      </c>
    </row>
    <row r="752" spans="1:10" ht="24.75" customHeight="1">
      <c r="A752" s="29" t="s">
        <v>921</v>
      </c>
      <c r="B752" s="32" t="s">
        <v>922</v>
      </c>
      <c r="C752" s="14" t="s">
        <v>430</v>
      </c>
      <c r="D752" s="9" t="s">
        <v>221</v>
      </c>
      <c r="E752" s="10">
        <v>96.04</v>
      </c>
      <c r="F752" s="10">
        <v>1.2</v>
      </c>
      <c r="G752" s="10">
        <f t="shared" si="78"/>
        <v>115.248</v>
      </c>
      <c r="H752" s="10">
        <f t="shared" si="79"/>
        <v>221.967648</v>
      </c>
      <c r="I752" s="10">
        <f t="shared" si="80"/>
        <v>277.45956</v>
      </c>
      <c r="J752" s="10">
        <f t="shared" si="81"/>
        <v>244.1644128</v>
      </c>
    </row>
    <row r="753" spans="1:10" ht="24" customHeight="1">
      <c r="A753" s="29" t="s">
        <v>923</v>
      </c>
      <c r="B753" s="18" t="s">
        <v>924</v>
      </c>
      <c r="C753" s="14" t="s">
        <v>430</v>
      </c>
      <c r="D753" s="9" t="s">
        <v>221</v>
      </c>
      <c r="E753" s="10">
        <v>96.04</v>
      </c>
      <c r="F753" s="10">
        <v>0.5</v>
      </c>
      <c r="G753" s="10">
        <f t="shared" si="78"/>
        <v>48.02</v>
      </c>
      <c r="H753" s="10">
        <f t="shared" si="79"/>
        <v>92.48652</v>
      </c>
      <c r="I753" s="10">
        <f t="shared" si="80"/>
        <v>115.60815</v>
      </c>
      <c r="J753" s="10">
        <f t="shared" si="81"/>
        <v>101.735172</v>
      </c>
    </row>
    <row r="754" spans="1:10" ht="24.75" customHeight="1">
      <c r="A754" s="29" t="s">
        <v>925</v>
      </c>
      <c r="B754" s="18" t="s">
        <v>926</v>
      </c>
      <c r="C754" s="14" t="s">
        <v>430</v>
      </c>
      <c r="D754" s="9" t="s">
        <v>221</v>
      </c>
      <c r="E754" s="10">
        <v>96.04</v>
      </c>
      <c r="F754" s="10">
        <v>0.7</v>
      </c>
      <c r="G754" s="10">
        <f t="shared" si="78"/>
        <v>67.228</v>
      </c>
      <c r="H754" s="10">
        <f t="shared" si="79"/>
        <v>129.48112799999998</v>
      </c>
      <c r="I754" s="10">
        <f t="shared" si="80"/>
        <v>161.85141</v>
      </c>
      <c r="J754" s="10">
        <f t="shared" si="81"/>
        <v>142.4292408</v>
      </c>
    </row>
    <row r="755" spans="1:10" ht="25.5" customHeight="1">
      <c r="A755" s="29" t="s">
        <v>927</v>
      </c>
      <c r="B755" s="18" t="s">
        <v>928</v>
      </c>
      <c r="C755" s="14" t="s">
        <v>430</v>
      </c>
      <c r="D755" s="9" t="s">
        <v>221</v>
      </c>
      <c r="E755" s="10">
        <v>96.04</v>
      </c>
      <c r="F755" s="10">
        <v>1</v>
      </c>
      <c r="G755" s="10">
        <f t="shared" si="78"/>
        <v>96.04</v>
      </c>
      <c r="H755" s="10">
        <f t="shared" si="79"/>
        <v>184.97304</v>
      </c>
      <c r="I755" s="10">
        <f t="shared" si="80"/>
        <v>231.2163</v>
      </c>
      <c r="J755" s="10">
        <f t="shared" si="81"/>
        <v>203.470344</v>
      </c>
    </row>
    <row r="756" spans="1:10" ht="27" customHeight="1">
      <c r="A756" s="29" t="s">
        <v>929</v>
      </c>
      <c r="B756" s="18" t="s">
        <v>930</v>
      </c>
      <c r="C756" s="14" t="s">
        <v>430</v>
      </c>
      <c r="D756" s="9" t="s">
        <v>221</v>
      </c>
      <c r="E756" s="10">
        <v>96.04</v>
      </c>
      <c r="F756" s="10">
        <v>0.4</v>
      </c>
      <c r="G756" s="10">
        <f t="shared" si="78"/>
        <v>38.416000000000004</v>
      </c>
      <c r="H756" s="10">
        <f t="shared" si="79"/>
        <v>73.989216</v>
      </c>
      <c r="I756" s="10">
        <f t="shared" si="80"/>
        <v>92.48652</v>
      </c>
      <c r="J756" s="10">
        <f t="shared" si="81"/>
        <v>81.38813760000001</v>
      </c>
    </row>
    <row r="757" spans="1:10" ht="27.75" customHeight="1">
      <c r="A757" s="29" t="s">
        <v>931</v>
      </c>
      <c r="B757" s="18" t="s">
        <v>932</v>
      </c>
      <c r="C757" s="14" t="s">
        <v>430</v>
      </c>
      <c r="D757" s="9" t="s">
        <v>221</v>
      </c>
      <c r="E757" s="10">
        <v>96.04</v>
      </c>
      <c r="F757" s="10">
        <v>0.6</v>
      </c>
      <c r="G757" s="10">
        <f t="shared" si="78"/>
        <v>57.624</v>
      </c>
      <c r="H757" s="10">
        <f t="shared" si="79"/>
        <v>110.983824</v>
      </c>
      <c r="I757" s="10">
        <f t="shared" si="80"/>
        <v>138.72978</v>
      </c>
      <c r="J757" s="10">
        <f t="shared" si="81"/>
        <v>122.0822064</v>
      </c>
    </row>
    <row r="758" spans="1:10" ht="21.75" customHeight="1">
      <c r="A758" s="29" t="s">
        <v>933</v>
      </c>
      <c r="B758" s="18" t="s">
        <v>934</v>
      </c>
      <c r="C758" s="14" t="s">
        <v>465</v>
      </c>
      <c r="D758" s="9" t="s">
        <v>221</v>
      </c>
      <c r="E758" s="10">
        <v>96.04</v>
      </c>
      <c r="F758" s="10">
        <v>0.54</v>
      </c>
      <c r="G758" s="10">
        <f t="shared" si="78"/>
        <v>51.86160000000001</v>
      </c>
      <c r="H758" s="10">
        <f t="shared" si="79"/>
        <v>99.88544160000002</v>
      </c>
      <c r="I758" s="10">
        <f t="shared" si="80"/>
        <v>124.85680200000003</v>
      </c>
      <c r="J758" s="10">
        <f t="shared" si="81"/>
        <v>109.87398576000004</v>
      </c>
    </row>
    <row r="759" spans="1:10" ht="21.75" customHeight="1">
      <c r="A759" s="29" t="s">
        <v>935</v>
      </c>
      <c r="B759" s="18" t="s">
        <v>936</v>
      </c>
      <c r="C759" s="14" t="s">
        <v>1126</v>
      </c>
      <c r="D759" s="9" t="s">
        <v>221</v>
      </c>
      <c r="E759" s="10">
        <v>96.04</v>
      </c>
      <c r="F759" s="10">
        <v>0.5</v>
      </c>
      <c r="G759" s="10">
        <f t="shared" si="78"/>
        <v>48.02</v>
      </c>
      <c r="H759" s="10">
        <f t="shared" si="79"/>
        <v>92.48652</v>
      </c>
      <c r="I759" s="10">
        <f t="shared" si="80"/>
        <v>115.60815</v>
      </c>
      <c r="J759" s="10">
        <f t="shared" si="81"/>
        <v>101.735172</v>
      </c>
    </row>
    <row r="760" spans="1:10" ht="21.75" customHeight="1">
      <c r="A760" s="29" t="s">
        <v>937</v>
      </c>
      <c r="B760" s="18" t="s">
        <v>938</v>
      </c>
      <c r="C760" s="14" t="s">
        <v>1126</v>
      </c>
      <c r="D760" s="9" t="s">
        <v>221</v>
      </c>
      <c r="E760" s="10">
        <v>96.04</v>
      </c>
      <c r="F760" s="10">
        <v>0.67</v>
      </c>
      <c r="G760" s="10">
        <f t="shared" si="78"/>
        <v>64.3468</v>
      </c>
      <c r="H760" s="10">
        <f t="shared" si="79"/>
        <v>123.9319368</v>
      </c>
      <c r="I760" s="10">
        <f t="shared" si="80"/>
        <v>154.914921</v>
      </c>
      <c r="J760" s="10">
        <f t="shared" si="81"/>
        <v>136.32513048</v>
      </c>
    </row>
    <row r="761" spans="1:10" ht="21.75" customHeight="1">
      <c r="A761" s="29" t="s">
        <v>939</v>
      </c>
      <c r="B761" s="18" t="s">
        <v>940</v>
      </c>
      <c r="C761" s="14" t="s">
        <v>1126</v>
      </c>
      <c r="D761" s="9" t="s">
        <v>221</v>
      </c>
      <c r="E761" s="10">
        <v>96.04</v>
      </c>
      <c r="F761" s="10">
        <v>0.5</v>
      </c>
      <c r="G761" s="10">
        <f t="shared" si="78"/>
        <v>48.02</v>
      </c>
      <c r="H761" s="10">
        <f t="shared" si="79"/>
        <v>92.48652</v>
      </c>
      <c r="I761" s="10">
        <f t="shared" si="80"/>
        <v>115.60815</v>
      </c>
      <c r="J761" s="10">
        <f t="shared" si="81"/>
        <v>101.735172</v>
      </c>
    </row>
    <row r="762" spans="1:10" ht="21.75" customHeight="1">
      <c r="A762" s="29" t="s">
        <v>941</v>
      </c>
      <c r="B762" s="18" t="s">
        <v>942</v>
      </c>
      <c r="C762" s="14" t="s">
        <v>1126</v>
      </c>
      <c r="D762" s="9" t="s">
        <v>221</v>
      </c>
      <c r="E762" s="10">
        <v>96.04</v>
      </c>
      <c r="F762" s="10">
        <v>0.24</v>
      </c>
      <c r="G762" s="10">
        <f t="shared" si="78"/>
        <v>23.0496</v>
      </c>
      <c r="H762" s="10">
        <f t="shared" si="79"/>
        <v>44.3935296</v>
      </c>
      <c r="I762" s="10">
        <f t="shared" si="80"/>
        <v>55.491912</v>
      </c>
      <c r="J762" s="10">
        <f t="shared" si="81"/>
        <v>48.83288256</v>
      </c>
    </row>
    <row r="763" spans="1:10" ht="21.75" customHeight="1">
      <c r="A763" s="29" t="s">
        <v>943</v>
      </c>
      <c r="B763" s="18" t="s">
        <v>944</v>
      </c>
      <c r="C763" s="14" t="s">
        <v>73</v>
      </c>
      <c r="D763" s="9" t="s">
        <v>221</v>
      </c>
      <c r="E763" s="10">
        <v>96.04</v>
      </c>
      <c r="F763" s="10">
        <v>0.51</v>
      </c>
      <c r="G763" s="10">
        <f t="shared" si="78"/>
        <v>48.9804</v>
      </c>
      <c r="H763" s="10">
        <f t="shared" si="79"/>
        <v>94.3362504</v>
      </c>
      <c r="I763" s="10">
        <f t="shared" si="80"/>
        <v>117.920313</v>
      </c>
      <c r="J763" s="10">
        <f t="shared" si="81"/>
        <v>103.76987544</v>
      </c>
    </row>
    <row r="764" spans="1:10" ht="21.75" customHeight="1">
      <c r="A764" s="29" t="s">
        <v>945</v>
      </c>
      <c r="B764" s="18" t="s">
        <v>946</v>
      </c>
      <c r="C764" s="14" t="s">
        <v>947</v>
      </c>
      <c r="D764" s="9" t="s">
        <v>221</v>
      </c>
      <c r="E764" s="10">
        <v>96.04</v>
      </c>
      <c r="F764" s="10">
        <v>0.33</v>
      </c>
      <c r="G764" s="10">
        <f t="shared" si="78"/>
        <v>31.693200000000004</v>
      </c>
      <c r="H764" s="10">
        <f t="shared" si="79"/>
        <v>61.04110320000001</v>
      </c>
      <c r="I764" s="10">
        <f t="shared" si="80"/>
        <v>76.30137900000001</v>
      </c>
      <c r="J764" s="10">
        <f t="shared" si="81"/>
        <v>67.14521352000001</v>
      </c>
    </row>
    <row r="765" spans="1:10" ht="21.75" customHeight="1">
      <c r="A765" s="29" t="s">
        <v>948</v>
      </c>
      <c r="B765" s="18" t="s">
        <v>949</v>
      </c>
      <c r="C765" s="14" t="s">
        <v>1135</v>
      </c>
      <c r="D765" s="9" t="s">
        <v>221</v>
      </c>
      <c r="E765" s="10">
        <v>96.04</v>
      </c>
      <c r="F765" s="10">
        <v>0.5</v>
      </c>
      <c r="G765" s="10">
        <f t="shared" si="78"/>
        <v>48.02</v>
      </c>
      <c r="H765" s="10">
        <f t="shared" si="79"/>
        <v>92.48652</v>
      </c>
      <c r="I765" s="10">
        <f t="shared" si="80"/>
        <v>115.60815</v>
      </c>
      <c r="J765" s="10">
        <f t="shared" si="81"/>
        <v>101.735172</v>
      </c>
    </row>
    <row r="766" spans="1:10" ht="21.75" customHeight="1">
      <c r="A766" s="29" t="s">
        <v>950</v>
      </c>
      <c r="B766" s="18" t="s">
        <v>951</v>
      </c>
      <c r="C766" s="14" t="s">
        <v>1135</v>
      </c>
      <c r="D766" s="9" t="s">
        <v>221</v>
      </c>
      <c r="E766" s="10">
        <v>96.04</v>
      </c>
      <c r="F766" s="10">
        <v>0.33</v>
      </c>
      <c r="G766" s="10">
        <f t="shared" si="78"/>
        <v>31.693200000000004</v>
      </c>
      <c r="H766" s="10">
        <f t="shared" si="79"/>
        <v>61.04110320000001</v>
      </c>
      <c r="I766" s="10">
        <f t="shared" si="80"/>
        <v>76.30137900000001</v>
      </c>
      <c r="J766" s="10">
        <f t="shared" si="81"/>
        <v>67.14521352000001</v>
      </c>
    </row>
    <row r="767" spans="1:10" ht="21" customHeight="1">
      <c r="A767" s="29" t="s">
        <v>952</v>
      </c>
      <c r="B767" s="18" t="s">
        <v>953</v>
      </c>
      <c r="C767" s="14" t="s">
        <v>1135</v>
      </c>
      <c r="D767" s="9" t="s">
        <v>221</v>
      </c>
      <c r="E767" s="10">
        <v>96.04</v>
      </c>
      <c r="F767" s="10">
        <v>1</v>
      </c>
      <c r="G767" s="10">
        <f t="shared" si="78"/>
        <v>96.04</v>
      </c>
      <c r="H767" s="10">
        <f t="shared" si="79"/>
        <v>184.97304</v>
      </c>
      <c r="I767" s="10">
        <f t="shared" si="80"/>
        <v>231.2163</v>
      </c>
      <c r="J767" s="10">
        <f t="shared" si="81"/>
        <v>203.470344</v>
      </c>
    </row>
    <row r="768" spans="1:10" ht="21.75" customHeight="1">
      <c r="A768" s="29" t="s">
        <v>954</v>
      </c>
      <c r="B768" s="18" t="s">
        <v>957</v>
      </c>
      <c r="C768" s="14" t="s">
        <v>955</v>
      </c>
      <c r="D768" s="9" t="s">
        <v>221</v>
      </c>
      <c r="E768" s="10">
        <v>96.04</v>
      </c>
      <c r="F768" s="10">
        <v>0.25</v>
      </c>
      <c r="G768" s="10">
        <f t="shared" si="78"/>
        <v>24.01</v>
      </c>
      <c r="H768" s="10">
        <f t="shared" si="79"/>
        <v>46.24326</v>
      </c>
      <c r="I768" s="10">
        <f t="shared" si="80"/>
        <v>57.804075</v>
      </c>
      <c r="J768" s="10">
        <f t="shared" si="81"/>
        <v>50.867586</v>
      </c>
    </row>
    <row r="769" spans="1:10" ht="21.75" customHeight="1">
      <c r="A769" s="29" t="s">
        <v>956</v>
      </c>
      <c r="B769" s="18" t="s">
        <v>958</v>
      </c>
      <c r="C769" s="14" t="s">
        <v>959</v>
      </c>
      <c r="D769" s="9" t="s">
        <v>221</v>
      </c>
      <c r="E769" s="10">
        <v>96.04</v>
      </c>
      <c r="F769" s="10">
        <v>0.1</v>
      </c>
      <c r="G769" s="10">
        <f t="shared" si="78"/>
        <v>9.604000000000001</v>
      </c>
      <c r="H769" s="10">
        <f t="shared" si="79"/>
        <v>18.497304</v>
      </c>
      <c r="I769" s="10">
        <f t="shared" si="80"/>
        <v>23.12163</v>
      </c>
      <c r="J769" s="10">
        <f t="shared" si="81"/>
        <v>20.347034400000002</v>
      </c>
    </row>
    <row r="770" spans="1:10" ht="21.75" customHeight="1">
      <c r="A770" s="29" t="s">
        <v>960</v>
      </c>
      <c r="B770" s="18" t="s">
        <v>961</v>
      </c>
      <c r="C770" s="14" t="s">
        <v>1391</v>
      </c>
      <c r="D770" s="9" t="s">
        <v>221</v>
      </c>
      <c r="E770" s="10">
        <v>96.04</v>
      </c>
      <c r="F770" s="10">
        <v>0.63</v>
      </c>
      <c r="G770" s="10">
        <f t="shared" si="78"/>
        <v>60.5052</v>
      </c>
      <c r="H770" s="10">
        <f t="shared" si="79"/>
        <v>116.5330152</v>
      </c>
      <c r="I770" s="10">
        <f t="shared" si="80"/>
        <v>145.666269</v>
      </c>
      <c r="J770" s="10">
        <f t="shared" si="81"/>
        <v>128.18631672</v>
      </c>
    </row>
    <row r="771" spans="1:10" ht="21.75" customHeight="1">
      <c r="A771" s="29" t="s">
        <v>962</v>
      </c>
      <c r="B771" s="18" t="s">
        <v>963</v>
      </c>
      <c r="C771" s="14" t="s">
        <v>1391</v>
      </c>
      <c r="D771" s="9" t="s">
        <v>221</v>
      </c>
      <c r="E771" s="10">
        <v>96.04</v>
      </c>
      <c r="F771" s="10">
        <v>1</v>
      </c>
      <c r="G771" s="10">
        <f t="shared" si="78"/>
        <v>96.04</v>
      </c>
      <c r="H771" s="10">
        <f t="shared" si="79"/>
        <v>184.97304</v>
      </c>
      <c r="I771" s="10">
        <f t="shared" si="80"/>
        <v>231.2163</v>
      </c>
      <c r="J771" s="10">
        <f t="shared" si="81"/>
        <v>203.470344</v>
      </c>
    </row>
    <row r="772" spans="1:10" ht="21.75" customHeight="1">
      <c r="A772" s="29" t="s">
        <v>964</v>
      </c>
      <c r="B772" s="18" t="s">
        <v>965</v>
      </c>
      <c r="C772" s="14" t="s">
        <v>1391</v>
      </c>
      <c r="D772" s="9" t="s">
        <v>221</v>
      </c>
      <c r="E772" s="10">
        <v>96.04</v>
      </c>
      <c r="F772" s="10">
        <v>0.52</v>
      </c>
      <c r="G772" s="10">
        <f t="shared" si="78"/>
        <v>49.9408</v>
      </c>
      <c r="H772" s="10">
        <f t="shared" si="79"/>
        <v>96.1859808</v>
      </c>
      <c r="I772" s="10">
        <f t="shared" si="80"/>
        <v>120.23247599999999</v>
      </c>
      <c r="J772" s="10">
        <f t="shared" si="81"/>
        <v>105.80457888000001</v>
      </c>
    </row>
    <row r="773" spans="1:10" ht="21.75" customHeight="1">
      <c r="A773" s="29" t="s">
        <v>966</v>
      </c>
      <c r="B773" s="18" t="s">
        <v>967</v>
      </c>
      <c r="C773" s="14" t="s">
        <v>1391</v>
      </c>
      <c r="D773" s="9" t="s">
        <v>221</v>
      </c>
      <c r="E773" s="10">
        <v>96.04</v>
      </c>
      <c r="F773" s="10">
        <v>0.32</v>
      </c>
      <c r="G773" s="10">
        <f t="shared" si="78"/>
        <v>30.7328</v>
      </c>
      <c r="H773" s="10">
        <f t="shared" si="79"/>
        <v>59.1913728</v>
      </c>
      <c r="I773" s="10">
        <f t="shared" si="80"/>
        <v>73.989216</v>
      </c>
      <c r="J773" s="10">
        <f t="shared" si="81"/>
        <v>65.11051008000001</v>
      </c>
    </row>
    <row r="774" spans="1:10" ht="21" customHeight="1">
      <c r="A774" s="29" t="s">
        <v>968</v>
      </c>
      <c r="B774" s="18" t="s">
        <v>517</v>
      </c>
      <c r="C774" s="14" t="s">
        <v>1443</v>
      </c>
      <c r="D774" s="9" t="s">
        <v>221</v>
      </c>
      <c r="E774" s="10">
        <v>96.04</v>
      </c>
      <c r="F774" s="10">
        <v>0.4</v>
      </c>
      <c r="G774" s="10">
        <f t="shared" si="78"/>
        <v>38.416000000000004</v>
      </c>
      <c r="H774" s="10">
        <f t="shared" si="79"/>
        <v>73.989216</v>
      </c>
      <c r="I774" s="10">
        <f t="shared" si="80"/>
        <v>92.48652</v>
      </c>
      <c r="J774" s="10">
        <f t="shared" si="81"/>
        <v>81.38813760000001</v>
      </c>
    </row>
    <row r="775" spans="1:10" ht="36" customHeight="1">
      <c r="A775" s="7" t="s">
        <v>1292</v>
      </c>
      <c r="B775" s="7" t="s">
        <v>1509</v>
      </c>
      <c r="C775" s="33" t="s">
        <v>373</v>
      </c>
      <c r="D775" s="33" t="s">
        <v>366</v>
      </c>
      <c r="E775" s="33" t="s">
        <v>1293</v>
      </c>
      <c r="F775" s="34" t="s">
        <v>1294</v>
      </c>
      <c r="G775" s="33" t="s">
        <v>1510</v>
      </c>
      <c r="H775" s="33" t="s">
        <v>1295</v>
      </c>
      <c r="I775" s="33" t="s">
        <v>318</v>
      </c>
      <c r="J775" s="33" t="s">
        <v>453</v>
      </c>
    </row>
    <row r="776" spans="1:10" ht="20.25" customHeight="1">
      <c r="A776" s="29" t="s">
        <v>969</v>
      </c>
      <c r="B776" s="18" t="s">
        <v>970</v>
      </c>
      <c r="C776" s="14" t="s">
        <v>1443</v>
      </c>
      <c r="D776" s="9" t="s">
        <v>221</v>
      </c>
      <c r="E776" s="10">
        <v>96.04</v>
      </c>
      <c r="F776" s="10">
        <v>0.55</v>
      </c>
      <c r="G776" s="10">
        <f t="shared" si="78"/>
        <v>52.82200000000001</v>
      </c>
      <c r="H776" s="10">
        <f t="shared" si="79"/>
        <v>101.73517200000002</v>
      </c>
      <c r="I776" s="10">
        <f t="shared" si="80"/>
        <v>127.16896500000003</v>
      </c>
      <c r="J776" s="10">
        <f t="shared" si="81"/>
        <v>111.90868920000003</v>
      </c>
    </row>
    <row r="777" spans="1:10" ht="25.5" customHeight="1">
      <c r="A777" s="29" t="s">
        <v>971</v>
      </c>
      <c r="B777" s="50" t="s">
        <v>978</v>
      </c>
      <c r="C777" s="14" t="s">
        <v>1443</v>
      </c>
      <c r="D777" s="9" t="s">
        <v>221</v>
      </c>
      <c r="E777" s="10">
        <v>96.04</v>
      </c>
      <c r="F777" s="10">
        <v>0.75</v>
      </c>
      <c r="G777" s="10">
        <f t="shared" si="78"/>
        <v>72.03</v>
      </c>
      <c r="H777" s="10">
        <f t="shared" si="79"/>
        <v>138.72978</v>
      </c>
      <c r="I777" s="10">
        <f t="shared" si="80"/>
        <v>173.412225</v>
      </c>
      <c r="J777" s="10">
        <f t="shared" si="81"/>
        <v>152.60275800000002</v>
      </c>
    </row>
    <row r="778" spans="1:10" ht="21" customHeight="1">
      <c r="A778" s="29" t="s">
        <v>979</v>
      </c>
      <c r="B778" s="18" t="s">
        <v>980</v>
      </c>
      <c r="C778" s="14" t="s">
        <v>1443</v>
      </c>
      <c r="D778" s="9" t="s">
        <v>221</v>
      </c>
      <c r="E778" s="10">
        <v>96.04</v>
      </c>
      <c r="F778" s="10">
        <v>0.25</v>
      </c>
      <c r="G778" s="10">
        <f t="shared" si="78"/>
        <v>24.01</v>
      </c>
      <c r="H778" s="10">
        <f t="shared" si="79"/>
        <v>46.24326</v>
      </c>
      <c r="I778" s="10">
        <f t="shared" si="80"/>
        <v>57.804075</v>
      </c>
      <c r="J778" s="10">
        <f t="shared" si="81"/>
        <v>50.867586</v>
      </c>
    </row>
    <row r="779" spans="1:10" ht="21" customHeight="1">
      <c r="A779" s="29" t="s">
        <v>981</v>
      </c>
      <c r="B779" s="18" t="s">
        <v>982</v>
      </c>
      <c r="C779" s="14" t="s">
        <v>1443</v>
      </c>
      <c r="D779" s="9" t="s">
        <v>221</v>
      </c>
      <c r="E779" s="10">
        <v>96.04</v>
      </c>
      <c r="F779" s="10">
        <v>1.25</v>
      </c>
      <c r="G779" s="10">
        <f t="shared" si="78"/>
        <v>120.05000000000001</v>
      </c>
      <c r="H779" s="10">
        <f t="shared" si="79"/>
        <v>231.21630000000002</v>
      </c>
      <c r="I779" s="10">
        <f t="shared" si="80"/>
        <v>289.020375</v>
      </c>
      <c r="J779" s="10">
        <f t="shared" si="81"/>
        <v>254.33793000000003</v>
      </c>
    </row>
    <row r="780" spans="1:10" ht="20.25" customHeight="1">
      <c r="A780" s="29" t="s">
        <v>983</v>
      </c>
      <c r="B780" s="18" t="s">
        <v>240</v>
      </c>
      <c r="C780" s="14" t="s">
        <v>90</v>
      </c>
      <c r="D780" s="9" t="s">
        <v>221</v>
      </c>
      <c r="E780" s="10">
        <v>96.04</v>
      </c>
      <c r="F780" s="10">
        <v>0.8</v>
      </c>
      <c r="G780" s="10">
        <f t="shared" si="78"/>
        <v>76.83200000000001</v>
      </c>
      <c r="H780" s="10">
        <f t="shared" si="79"/>
        <v>147.978432</v>
      </c>
      <c r="I780" s="10">
        <f t="shared" si="80"/>
        <v>184.97304</v>
      </c>
      <c r="J780" s="10">
        <f t="shared" si="81"/>
        <v>162.77627520000001</v>
      </c>
    </row>
    <row r="781" spans="1:10" ht="32.25" customHeight="1">
      <c r="A781" s="29" t="s">
        <v>258</v>
      </c>
      <c r="B781" s="50" t="s">
        <v>259</v>
      </c>
      <c r="C781" s="14" t="s">
        <v>1443</v>
      </c>
      <c r="D781" s="9" t="s">
        <v>221</v>
      </c>
      <c r="E781" s="10">
        <v>96.04</v>
      </c>
      <c r="F781" s="10">
        <v>1</v>
      </c>
      <c r="G781" s="10">
        <f t="shared" si="78"/>
        <v>96.04</v>
      </c>
      <c r="H781" s="10">
        <f t="shared" si="79"/>
        <v>184.97304</v>
      </c>
      <c r="I781" s="10">
        <f t="shared" si="80"/>
        <v>231.2163</v>
      </c>
      <c r="J781" s="10">
        <f t="shared" si="81"/>
        <v>203.470344</v>
      </c>
    </row>
    <row r="782" spans="1:10" ht="30" customHeight="1">
      <c r="A782" s="29" t="s">
        <v>260</v>
      </c>
      <c r="B782" s="32" t="s">
        <v>261</v>
      </c>
      <c r="C782" s="14" t="s">
        <v>1443</v>
      </c>
      <c r="D782" s="9" t="s">
        <v>221</v>
      </c>
      <c r="E782" s="10">
        <v>96.04</v>
      </c>
      <c r="F782" s="10">
        <v>0.5</v>
      </c>
      <c r="G782" s="10">
        <f t="shared" si="78"/>
        <v>48.02</v>
      </c>
      <c r="H782" s="10">
        <f t="shared" si="79"/>
        <v>92.48652</v>
      </c>
      <c r="I782" s="10">
        <f t="shared" si="80"/>
        <v>115.60815</v>
      </c>
      <c r="J782" s="10">
        <f t="shared" si="81"/>
        <v>101.735172</v>
      </c>
    </row>
    <row r="783" spans="1:10" ht="21" customHeight="1">
      <c r="A783" s="29" t="s">
        <v>262</v>
      </c>
      <c r="B783" s="32" t="s">
        <v>265</v>
      </c>
      <c r="C783" s="14" t="s">
        <v>515</v>
      </c>
      <c r="D783" s="9" t="s">
        <v>221</v>
      </c>
      <c r="E783" s="10">
        <v>96.04</v>
      </c>
      <c r="F783" s="10">
        <v>0.25</v>
      </c>
      <c r="G783" s="10">
        <f aca="true" t="shared" si="82" ref="G783:G802">SUM(E783*F783)</f>
        <v>24.01</v>
      </c>
      <c r="H783" s="10">
        <f aca="true" t="shared" si="83" ref="H783:H802">SUM(G783*1.926)</f>
        <v>46.24326</v>
      </c>
      <c r="I783" s="10">
        <f t="shared" si="80"/>
        <v>57.804075</v>
      </c>
      <c r="J783" s="10">
        <f t="shared" si="81"/>
        <v>50.867586</v>
      </c>
    </row>
    <row r="784" spans="1:10" ht="30.75" customHeight="1">
      <c r="A784" s="29" t="s">
        <v>263</v>
      </c>
      <c r="B784" s="32" t="s">
        <v>987</v>
      </c>
      <c r="C784" s="14" t="s">
        <v>1443</v>
      </c>
      <c r="D784" s="9" t="s">
        <v>221</v>
      </c>
      <c r="E784" s="10">
        <v>96.04</v>
      </c>
      <c r="F784" s="10">
        <v>0.42</v>
      </c>
      <c r="G784" s="10">
        <f t="shared" si="82"/>
        <v>40.336800000000004</v>
      </c>
      <c r="H784" s="10">
        <f t="shared" si="83"/>
        <v>77.68867680000001</v>
      </c>
      <c r="I784" s="10">
        <f t="shared" si="80"/>
        <v>97.11084600000001</v>
      </c>
      <c r="J784" s="10">
        <f t="shared" si="81"/>
        <v>85.45754448000002</v>
      </c>
    </row>
    <row r="785" spans="1:10" ht="20.25" customHeight="1">
      <c r="A785" s="29" t="s">
        <v>264</v>
      </c>
      <c r="B785" s="32" t="s">
        <v>988</v>
      </c>
      <c r="C785" s="14" t="s">
        <v>1443</v>
      </c>
      <c r="D785" s="9" t="s">
        <v>221</v>
      </c>
      <c r="E785" s="10">
        <v>96.04</v>
      </c>
      <c r="F785" s="10">
        <v>0.25</v>
      </c>
      <c r="G785" s="10">
        <f t="shared" si="82"/>
        <v>24.01</v>
      </c>
      <c r="H785" s="10">
        <f t="shared" si="83"/>
        <v>46.24326</v>
      </c>
      <c r="I785" s="10">
        <f t="shared" si="80"/>
        <v>57.804075</v>
      </c>
      <c r="J785" s="10">
        <f t="shared" si="81"/>
        <v>50.867586</v>
      </c>
    </row>
    <row r="786" spans="1:10" ht="35.25" customHeight="1">
      <c r="A786" s="29" t="s">
        <v>989</v>
      </c>
      <c r="B786" s="32" t="s">
        <v>999</v>
      </c>
      <c r="C786" s="14" t="s">
        <v>1443</v>
      </c>
      <c r="D786" s="9" t="s">
        <v>221</v>
      </c>
      <c r="E786" s="10">
        <v>96.04</v>
      </c>
      <c r="F786" s="10">
        <v>0.5</v>
      </c>
      <c r="G786" s="10">
        <f t="shared" si="82"/>
        <v>48.02</v>
      </c>
      <c r="H786" s="10">
        <f t="shared" si="83"/>
        <v>92.48652</v>
      </c>
      <c r="I786" s="10">
        <f t="shared" si="80"/>
        <v>115.60815</v>
      </c>
      <c r="J786" s="10">
        <f t="shared" si="81"/>
        <v>101.735172</v>
      </c>
    </row>
    <row r="787" spans="1:10" ht="21" customHeight="1">
      <c r="A787" s="29" t="s">
        <v>990</v>
      </c>
      <c r="B787" s="32" t="s">
        <v>1000</v>
      </c>
      <c r="C787" s="14" t="s">
        <v>1443</v>
      </c>
      <c r="D787" s="9" t="s">
        <v>221</v>
      </c>
      <c r="E787" s="10">
        <v>96.04</v>
      </c>
      <c r="F787" s="10">
        <v>0.3</v>
      </c>
      <c r="G787" s="10">
        <f t="shared" si="82"/>
        <v>28.812</v>
      </c>
      <c r="H787" s="10">
        <f t="shared" si="83"/>
        <v>55.491912</v>
      </c>
      <c r="I787" s="10">
        <f t="shared" si="80"/>
        <v>69.36489</v>
      </c>
      <c r="J787" s="10">
        <f>SUM(H787*1.1)</f>
        <v>61.0411032</v>
      </c>
    </row>
    <row r="788" spans="1:10" ht="30.75" customHeight="1">
      <c r="A788" s="29" t="s">
        <v>991</v>
      </c>
      <c r="B788" s="32" t="s">
        <v>1001</v>
      </c>
      <c r="C788" s="14" t="s">
        <v>1443</v>
      </c>
      <c r="D788" s="9" t="s">
        <v>221</v>
      </c>
      <c r="E788" s="10">
        <v>96.04</v>
      </c>
      <c r="F788" s="10">
        <v>0.25</v>
      </c>
      <c r="G788" s="10">
        <f t="shared" si="82"/>
        <v>24.01</v>
      </c>
      <c r="H788" s="10">
        <f t="shared" si="83"/>
        <v>46.24326</v>
      </c>
      <c r="I788" s="10">
        <f t="shared" si="80"/>
        <v>57.804075</v>
      </c>
      <c r="J788" s="10">
        <f aca="true" t="shared" si="84" ref="J788:J802">SUM(H788*1.1)</f>
        <v>50.867586</v>
      </c>
    </row>
    <row r="789" spans="1:10" ht="29.25" customHeight="1">
      <c r="A789" s="29" t="s">
        <v>992</v>
      </c>
      <c r="B789" s="32" t="s">
        <v>1002</v>
      </c>
      <c r="C789" s="14" t="s">
        <v>1443</v>
      </c>
      <c r="D789" s="9" t="s">
        <v>221</v>
      </c>
      <c r="E789" s="10">
        <v>96.04</v>
      </c>
      <c r="F789" s="10">
        <v>0.5</v>
      </c>
      <c r="G789" s="10">
        <f t="shared" si="82"/>
        <v>48.02</v>
      </c>
      <c r="H789" s="10">
        <f t="shared" si="83"/>
        <v>92.48652</v>
      </c>
      <c r="I789" s="10">
        <f t="shared" si="80"/>
        <v>115.60815</v>
      </c>
      <c r="J789" s="10">
        <f t="shared" si="84"/>
        <v>101.735172</v>
      </c>
    </row>
    <row r="790" spans="1:10" ht="19.5" customHeight="1">
      <c r="A790" s="29" t="s">
        <v>993</v>
      </c>
      <c r="B790" s="32" t="s">
        <v>1003</v>
      </c>
      <c r="C790" s="14" t="s">
        <v>515</v>
      </c>
      <c r="D790" s="9" t="s">
        <v>221</v>
      </c>
      <c r="E790" s="10">
        <v>96.04</v>
      </c>
      <c r="F790" s="10">
        <v>0.5</v>
      </c>
      <c r="G790" s="10">
        <f t="shared" si="82"/>
        <v>48.02</v>
      </c>
      <c r="H790" s="10">
        <f t="shared" si="83"/>
        <v>92.48652</v>
      </c>
      <c r="I790" s="10">
        <f t="shared" si="80"/>
        <v>115.60815</v>
      </c>
      <c r="J790" s="10">
        <f t="shared" si="84"/>
        <v>101.735172</v>
      </c>
    </row>
    <row r="791" spans="1:10" ht="21" customHeight="1">
      <c r="A791" s="29" t="s">
        <v>994</v>
      </c>
      <c r="B791" s="32" t="s">
        <v>1004</v>
      </c>
      <c r="C791" s="14" t="s">
        <v>515</v>
      </c>
      <c r="D791" s="9" t="s">
        <v>221</v>
      </c>
      <c r="E791" s="10">
        <v>96.04</v>
      </c>
      <c r="F791" s="10">
        <v>0.91</v>
      </c>
      <c r="G791" s="10">
        <f t="shared" si="82"/>
        <v>87.39640000000001</v>
      </c>
      <c r="H791" s="10">
        <f t="shared" si="83"/>
        <v>168.3254664</v>
      </c>
      <c r="I791" s="10">
        <f t="shared" si="80"/>
        <v>210.406833</v>
      </c>
      <c r="J791" s="10">
        <f t="shared" si="84"/>
        <v>185.15801304000001</v>
      </c>
    </row>
    <row r="792" spans="1:10" ht="18.75" customHeight="1">
      <c r="A792" s="29" t="s">
        <v>995</v>
      </c>
      <c r="B792" s="32" t="s">
        <v>1005</v>
      </c>
      <c r="C792" s="14" t="s">
        <v>1443</v>
      </c>
      <c r="D792" s="9" t="s">
        <v>221</v>
      </c>
      <c r="E792" s="10">
        <v>96.04</v>
      </c>
      <c r="F792" s="10">
        <v>0.72</v>
      </c>
      <c r="G792" s="10">
        <f t="shared" si="82"/>
        <v>69.14880000000001</v>
      </c>
      <c r="H792" s="10">
        <f t="shared" si="83"/>
        <v>133.1805888</v>
      </c>
      <c r="I792" s="10">
        <f t="shared" si="80"/>
        <v>166.475736</v>
      </c>
      <c r="J792" s="10">
        <f t="shared" si="84"/>
        <v>146.49864768000003</v>
      </c>
    </row>
    <row r="793" spans="1:10" ht="21" customHeight="1">
      <c r="A793" s="29" t="s">
        <v>996</v>
      </c>
      <c r="B793" s="32" t="s">
        <v>1006</v>
      </c>
      <c r="C793" s="14" t="s">
        <v>1443</v>
      </c>
      <c r="D793" s="9" t="s">
        <v>221</v>
      </c>
      <c r="E793" s="10">
        <v>96.04</v>
      </c>
      <c r="F793" s="10">
        <v>0.42</v>
      </c>
      <c r="G793" s="10">
        <f t="shared" si="82"/>
        <v>40.336800000000004</v>
      </c>
      <c r="H793" s="10">
        <f t="shared" si="83"/>
        <v>77.68867680000001</v>
      </c>
      <c r="I793" s="10">
        <f t="shared" si="80"/>
        <v>97.11084600000001</v>
      </c>
      <c r="J793" s="10">
        <f t="shared" si="84"/>
        <v>85.45754448000002</v>
      </c>
    </row>
    <row r="794" spans="1:10" ht="21" customHeight="1">
      <c r="A794" s="29" t="s">
        <v>997</v>
      </c>
      <c r="B794" s="32" t="s">
        <v>1007</v>
      </c>
      <c r="C794" s="14" t="s">
        <v>1443</v>
      </c>
      <c r="D794" s="9" t="s">
        <v>221</v>
      </c>
      <c r="E794" s="10">
        <v>96.04</v>
      </c>
      <c r="F794" s="10">
        <v>0.5</v>
      </c>
      <c r="G794" s="10">
        <f t="shared" si="82"/>
        <v>48.02</v>
      </c>
      <c r="H794" s="10">
        <f t="shared" si="83"/>
        <v>92.48652</v>
      </c>
      <c r="I794" s="10">
        <f aca="true" t="shared" si="85" ref="I794:I802">SUM(H794*1.25)</f>
        <v>115.60815</v>
      </c>
      <c r="J794" s="10">
        <f t="shared" si="84"/>
        <v>101.735172</v>
      </c>
    </row>
    <row r="795" spans="1:10" ht="21" customHeight="1">
      <c r="A795" s="29" t="s">
        <v>998</v>
      </c>
      <c r="B795" s="32" t="s">
        <v>1008</v>
      </c>
      <c r="C795" s="14" t="s">
        <v>1443</v>
      </c>
      <c r="D795" s="9" t="s">
        <v>221</v>
      </c>
      <c r="E795" s="10">
        <v>96.04</v>
      </c>
      <c r="F795" s="10">
        <v>2</v>
      </c>
      <c r="G795" s="10">
        <f t="shared" si="82"/>
        <v>192.08</v>
      </c>
      <c r="H795" s="10">
        <f t="shared" si="83"/>
        <v>369.94608</v>
      </c>
      <c r="I795" s="10">
        <f t="shared" si="85"/>
        <v>462.4326</v>
      </c>
      <c r="J795" s="10">
        <f t="shared" si="84"/>
        <v>406.940688</v>
      </c>
    </row>
    <row r="796" spans="1:10" ht="21" customHeight="1">
      <c r="A796" s="29" t="s">
        <v>1010</v>
      </c>
      <c r="B796" s="32" t="s">
        <v>1009</v>
      </c>
      <c r="C796" s="14" t="s">
        <v>1443</v>
      </c>
      <c r="D796" s="9" t="s">
        <v>221</v>
      </c>
      <c r="E796" s="10">
        <v>96.04</v>
      </c>
      <c r="F796" s="10">
        <v>2</v>
      </c>
      <c r="G796" s="10">
        <f t="shared" si="82"/>
        <v>192.08</v>
      </c>
      <c r="H796" s="10">
        <f t="shared" si="83"/>
        <v>369.94608</v>
      </c>
      <c r="I796" s="10">
        <f t="shared" si="85"/>
        <v>462.4326</v>
      </c>
      <c r="J796" s="10">
        <f t="shared" si="84"/>
        <v>406.940688</v>
      </c>
    </row>
    <row r="797" spans="1:10" ht="18.75" customHeight="1">
      <c r="A797" s="29" t="s">
        <v>1011</v>
      </c>
      <c r="B797" s="32" t="s">
        <v>281</v>
      </c>
      <c r="C797" s="14" t="s">
        <v>1443</v>
      </c>
      <c r="D797" s="9" t="s">
        <v>221</v>
      </c>
      <c r="E797" s="10">
        <v>96.04</v>
      </c>
      <c r="F797" s="10">
        <v>0.35</v>
      </c>
      <c r="G797" s="10">
        <f t="shared" si="82"/>
        <v>33.614</v>
      </c>
      <c r="H797" s="10">
        <f t="shared" si="83"/>
        <v>64.74056399999999</v>
      </c>
      <c r="I797" s="10">
        <f t="shared" si="85"/>
        <v>80.925705</v>
      </c>
      <c r="J797" s="10">
        <f t="shared" si="84"/>
        <v>71.2146204</v>
      </c>
    </row>
    <row r="798" spans="1:10" ht="21.75" customHeight="1">
      <c r="A798" s="29" t="s">
        <v>1012</v>
      </c>
      <c r="B798" s="32" t="s">
        <v>282</v>
      </c>
      <c r="C798" s="14" t="s">
        <v>1443</v>
      </c>
      <c r="D798" s="9" t="s">
        <v>221</v>
      </c>
      <c r="E798" s="10">
        <v>96.04</v>
      </c>
      <c r="F798" s="10">
        <v>0.65</v>
      </c>
      <c r="G798" s="10">
        <f t="shared" si="82"/>
        <v>62.42600000000001</v>
      </c>
      <c r="H798" s="10">
        <f t="shared" si="83"/>
        <v>120.23247600000002</v>
      </c>
      <c r="I798" s="10">
        <f t="shared" si="85"/>
        <v>150.29059500000002</v>
      </c>
      <c r="J798" s="10">
        <f t="shared" si="84"/>
        <v>132.25572360000004</v>
      </c>
    </row>
    <row r="799" spans="1:10" ht="18.75" customHeight="1">
      <c r="A799" s="29" t="s">
        <v>1014</v>
      </c>
      <c r="B799" s="32" t="s">
        <v>283</v>
      </c>
      <c r="C799" s="14" t="s">
        <v>1443</v>
      </c>
      <c r="D799" s="9" t="s">
        <v>221</v>
      </c>
      <c r="E799" s="10">
        <v>96.04</v>
      </c>
      <c r="F799" s="10">
        <v>1</v>
      </c>
      <c r="G799" s="10">
        <f t="shared" si="82"/>
        <v>96.04</v>
      </c>
      <c r="H799" s="10">
        <f t="shared" si="83"/>
        <v>184.97304</v>
      </c>
      <c r="I799" s="10">
        <f t="shared" si="85"/>
        <v>231.2163</v>
      </c>
      <c r="J799" s="10">
        <f t="shared" si="84"/>
        <v>203.470344</v>
      </c>
    </row>
    <row r="800" spans="1:10" ht="40.5" customHeight="1">
      <c r="A800" s="7" t="s">
        <v>1292</v>
      </c>
      <c r="B800" s="7" t="s">
        <v>1509</v>
      </c>
      <c r="C800" s="33" t="s">
        <v>373</v>
      </c>
      <c r="D800" s="33" t="s">
        <v>366</v>
      </c>
      <c r="E800" s="33" t="s">
        <v>1293</v>
      </c>
      <c r="F800" s="34" t="s">
        <v>1294</v>
      </c>
      <c r="G800" s="33" t="s">
        <v>1510</v>
      </c>
      <c r="H800" s="33" t="s">
        <v>1295</v>
      </c>
      <c r="I800" s="33" t="s">
        <v>318</v>
      </c>
      <c r="J800" s="33" t="s">
        <v>453</v>
      </c>
    </row>
    <row r="801" spans="1:10" ht="22.5" customHeight="1">
      <c r="A801" s="29" t="s">
        <v>1013</v>
      </c>
      <c r="B801" s="32" t="s">
        <v>284</v>
      </c>
      <c r="C801" s="14" t="s">
        <v>1443</v>
      </c>
      <c r="D801" s="9" t="s">
        <v>221</v>
      </c>
      <c r="E801" s="10">
        <v>96.04</v>
      </c>
      <c r="F801" s="10">
        <v>0.1</v>
      </c>
      <c r="G801" s="10">
        <f t="shared" si="82"/>
        <v>9.604000000000001</v>
      </c>
      <c r="H801" s="10">
        <f t="shared" si="83"/>
        <v>18.497304</v>
      </c>
      <c r="I801" s="10">
        <f t="shared" si="85"/>
        <v>23.12163</v>
      </c>
      <c r="J801" s="10">
        <f t="shared" si="84"/>
        <v>20.347034400000002</v>
      </c>
    </row>
    <row r="802" spans="1:10" ht="18" customHeight="1">
      <c r="A802" s="29" t="s">
        <v>1015</v>
      </c>
      <c r="B802" s="32" t="s">
        <v>285</v>
      </c>
      <c r="C802" s="14" t="s">
        <v>1443</v>
      </c>
      <c r="D802" s="9" t="s">
        <v>221</v>
      </c>
      <c r="E802" s="10">
        <v>96.04</v>
      </c>
      <c r="F802" s="10">
        <v>0.66</v>
      </c>
      <c r="G802" s="10">
        <f t="shared" si="82"/>
        <v>63.38640000000001</v>
      </c>
      <c r="H802" s="10">
        <f t="shared" si="83"/>
        <v>122.08220640000002</v>
      </c>
      <c r="I802" s="10">
        <f t="shared" si="85"/>
        <v>152.60275800000002</v>
      </c>
      <c r="J802" s="10">
        <f t="shared" si="84"/>
        <v>134.29042704000003</v>
      </c>
    </row>
    <row r="803" spans="1:10" ht="35.25" customHeight="1">
      <c r="A803" s="78" t="s">
        <v>286</v>
      </c>
      <c r="B803" s="78"/>
      <c r="C803" s="78"/>
      <c r="D803" s="78"/>
      <c r="E803" s="78"/>
      <c r="F803" s="78"/>
      <c r="G803" s="78"/>
      <c r="H803" s="78"/>
      <c r="I803" s="78"/>
      <c r="J803" s="78"/>
    </row>
    <row r="804" spans="1:10" ht="33" customHeight="1">
      <c r="A804" s="29" t="s">
        <v>287</v>
      </c>
      <c r="B804" s="32" t="s">
        <v>288</v>
      </c>
      <c r="C804" s="14" t="s">
        <v>86</v>
      </c>
      <c r="D804" s="9" t="s">
        <v>221</v>
      </c>
      <c r="E804" s="10">
        <v>96.04</v>
      </c>
      <c r="F804" s="10">
        <v>4.2</v>
      </c>
      <c r="G804" s="10">
        <f>SUM(E804*F804)</f>
        <v>403.36800000000005</v>
      </c>
      <c r="H804" s="10">
        <f>SUM(G804*1.926)</f>
        <v>776.8867680000001</v>
      </c>
      <c r="I804" s="10">
        <f>SUM(H804*1.25)</f>
        <v>971.1084600000002</v>
      </c>
      <c r="J804" s="10">
        <f>SUM(H804*1.1)</f>
        <v>854.5754448000001</v>
      </c>
    </row>
    <row r="805" spans="1:10" ht="24" customHeight="1">
      <c r="A805" s="29" t="s">
        <v>1016</v>
      </c>
      <c r="B805" s="32" t="s">
        <v>289</v>
      </c>
      <c r="C805" s="14" t="s">
        <v>86</v>
      </c>
      <c r="D805" s="9" t="s">
        <v>221</v>
      </c>
      <c r="E805" s="10">
        <v>96.04</v>
      </c>
      <c r="F805" s="10">
        <v>1.08</v>
      </c>
      <c r="G805" s="10">
        <f aca="true" t="shared" si="86" ref="G805:G866">SUM(E805*F805)</f>
        <v>103.72320000000002</v>
      </c>
      <c r="H805" s="10">
        <f aca="true" t="shared" si="87" ref="H805:H866">SUM(G805*1.926)</f>
        <v>199.77088320000004</v>
      </c>
      <c r="I805" s="10">
        <f aca="true" t="shared" si="88" ref="I805:I866">SUM(H805*1.25)</f>
        <v>249.71360400000006</v>
      </c>
      <c r="J805" s="10">
        <f aca="true" t="shared" si="89" ref="J805:J866">SUM(H805*1.1)</f>
        <v>219.74797152000008</v>
      </c>
    </row>
    <row r="806" spans="1:10" ht="33.75" customHeight="1">
      <c r="A806" s="29" t="s">
        <v>1017</v>
      </c>
      <c r="B806" s="32" t="s">
        <v>295</v>
      </c>
      <c r="C806" s="14" t="s">
        <v>90</v>
      </c>
      <c r="D806" s="9" t="s">
        <v>221</v>
      </c>
      <c r="E806" s="10">
        <v>96.04</v>
      </c>
      <c r="F806" s="10">
        <v>0.96</v>
      </c>
      <c r="G806" s="10">
        <f t="shared" si="86"/>
        <v>92.1984</v>
      </c>
      <c r="H806" s="10">
        <f t="shared" si="87"/>
        <v>177.5741184</v>
      </c>
      <c r="I806" s="10">
        <f t="shared" si="88"/>
        <v>221.967648</v>
      </c>
      <c r="J806" s="10">
        <f t="shared" si="89"/>
        <v>195.33153024</v>
      </c>
    </row>
    <row r="807" spans="1:10" ht="26.25" customHeight="1">
      <c r="A807" s="29" t="s">
        <v>1018</v>
      </c>
      <c r="B807" s="32" t="s">
        <v>296</v>
      </c>
      <c r="C807" s="14" t="s">
        <v>90</v>
      </c>
      <c r="D807" s="9" t="s">
        <v>221</v>
      </c>
      <c r="E807" s="10">
        <v>96.04</v>
      </c>
      <c r="F807" s="10">
        <v>2.8</v>
      </c>
      <c r="G807" s="10">
        <f t="shared" si="86"/>
        <v>268.912</v>
      </c>
      <c r="H807" s="10">
        <f t="shared" si="87"/>
        <v>517.9245119999999</v>
      </c>
      <c r="I807" s="10">
        <f t="shared" si="88"/>
        <v>647.40564</v>
      </c>
      <c r="J807" s="10">
        <f t="shared" si="89"/>
        <v>569.7169632</v>
      </c>
    </row>
    <row r="808" spans="1:10" ht="27" customHeight="1">
      <c r="A808" s="29" t="s">
        <v>280</v>
      </c>
      <c r="B808" s="32" t="s">
        <v>297</v>
      </c>
      <c r="C808" s="14" t="s">
        <v>90</v>
      </c>
      <c r="D808" s="9" t="s">
        <v>221</v>
      </c>
      <c r="E808" s="10">
        <v>96.04</v>
      </c>
      <c r="F808" s="10">
        <v>2.26</v>
      </c>
      <c r="G808" s="10">
        <f t="shared" si="86"/>
        <v>217.0504</v>
      </c>
      <c r="H808" s="10">
        <f t="shared" si="87"/>
        <v>418.03907039999996</v>
      </c>
      <c r="I808" s="10">
        <f t="shared" si="88"/>
        <v>522.5488379999999</v>
      </c>
      <c r="J808" s="10">
        <f t="shared" si="89"/>
        <v>459.84297743999997</v>
      </c>
    </row>
    <row r="809" spans="1:10" ht="21.75" customHeight="1">
      <c r="A809" s="29" t="s">
        <v>290</v>
      </c>
      <c r="B809" s="32" t="s">
        <v>298</v>
      </c>
      <c r="C809" s="14" t="s">
        <v>90</v>
      </c>
      <c r="D809" s="9" t="s">
        <v>221</v>
      </c>
      <c r="E809" s="10">
        <v>96.04</v>
      </c>
      <c r="F809" s="10">
        <v>1.38</v>
      </c>
      <c r="G809" s="10">
        <f t="shared" si="86"/>
        <v>132.5352</v>
      </c>
      <c r="H809" s="10">
        <f t="shared" si="87"/>
        <v>255.2627952</v>
      </c>
      <c r="I809" s="10">
        <f t="shared" si="88"/>
        <v>319.078494</v>
      </c>
      <c r="J809" s="10">
        <f t="shared" si="89"/>
        <v>280.78907472000003</v>
      </c>
    </row>
    <row r="810" spans="1:10" ht="21.75" customHeight="1">
      <c r="A810" s="29" t="s">
        <v>291</v>
      </c>
      <c r="B810" s="32" t="s">
        <v>299</v>
      </c>
      <c r="C810" s="14" t="s">
        <v>92</v>
      </c>
      <c r="D810" s="9" t="s">
        <v>221</v>
      </c>
      <c r="E810" s="10">
        <v>96.04</v>
      </c>
      <c r="F810" s="10">
        <v>0.77</v>
      </c>
      <c r="G810" s="10">
        <f t="shared" si="86"/>
        <v>73.9508</v>
      </c>
      <c r="H810" s="10">
        <f t="shared" si="87"/>
        <v>142.4292408</v>
      </c>
      <c r="I810" s="10">
        <f t="shared" si="88"/>
        <v>178.036551</v>
      </c>
      <c r="J810" s="10">
        <f t="shared" si="89"/>
        <v>156.67216488000003</v>
      </c>
    </row>
    <row r="811" spans="1:10" ht="30.75" customHeight="1">
      <c r="A811" s="29" t="s">
        <v>292</v>
      </c>
      <c r="B811" s="32" t="s">
        <v>410</v>
      </c>
      <c r="C811" s="14" t="s">
        <v>92</v>
      </c>
      <c r="D811" s="9" t="s">
        <v>221</v>
      </c>
      <c r="E811" s="10">
        <v>96.04</v>
      </c>
      <c r="F811" s="10">
        <v>1.04</v>
      </c>
      <c r="G811" s="10">
        <f t="shared" si="86"/>
        <v>99.8816</v>
      </c>
      <c r="H811" s="10">
        <f t="shared" si="87"/>
        <v>192.3719616</v>
      </c>
      <c r="I811" s="10">
        <f t="shared" si="88"/>
        <v>240.46495199999998</v>
      </c>
      <c r="J811" s="10">
        <f t="shared" si="89"/>
        <v>211.60915776000002</v>
      </c>
    </row>
    <row r="812" spans="1:10" ht="35.25" customHeight="1">
      <c r="A812" s="29" t="s">
        <v>293</v>
      </c>
      <c r="B812" s="32" t="s">
        <v>300</v>
      </c>
      <c r="C812" s="14" t="s">
        <v>92</v>
      </c>
      <c r="D812" s="9" t="s">
        <v>221</v>
      </c>
      <c r="E812" s="10">
        <v>96.04</v>
      </c>
      <c r="F812" s="10">
        <v>0.96</v>
      </c>
      <c r="G812" s="10">
        <f t="shared" si="86"/>
        <v>92.1984</v>
      </c>
      <c r="H812" s="10">
        <f t="shared" si="87"/>
        <v>177.5741184</v>
      </c>
      <c r="I812" s="10">
        <f t="shared" si="88"/>
        <v>221.967648</v>
      </c>
      <c r="J812" s="10">
        <f t="shared" si="89"/>
        <v>195.33153024</v>
      </c>
    </row>
    <row r="813" spans="1:10" ht="21.75" customHeight="1">
      <c r="A813" s="29" t="s">
        <v>294</v>
      </c>
      <c r="B813" s="32" t="s">
        <v>301</v>
      </c>
      <c r="C813" s="14" t="s">
        <v>92</v>
      </c>
      <c r="D813" s="9" t="s">
        <v>221</v>
      </c>
      <c r="E813" s="10">
        <v>96.04</v>
      </c>
      <c r="F813" s="10">
        <v>1.68</v>
      </c>
      <c r="G813" s="10">
        <f t="shared" si="86"/>
        <v>161.34720000000002</v>
      </c>
      <c r="H813" s="10">
        <f t="shared" si="87"/>
        <v>310.75470720000004</v>
      </c>
      <c r="I813" s="10">
        <f t="shared" si="88"/>
        <v>388.44338400000004</v>
      </c>
      <c r="J813" s="10">
        <f t="shared" si="89"/>
        <v>341.8301779200001</v>
      </c>
    </row>
    <row r="814" spans="1:10" ht="21.75" customHeight="1">
      <c r="A814" s="29" t="s">
        <v>302</v>
      </c>
      <c r="B814" s="32" t="s">
        <v>1032</v>
      </c>
      <c r="C814" s="14" t="s">
        <v>955</v>
      </c>
      <c r="D814" s="9" t="s">
        <v>221</v>
      </c>
      <c r="E814" s="10">
        <v>96.04</v>
      </c>
      <c r="F814" s="10">
        <v>0.34</v>
      </c>
      <c r="G814" s="10">
        <f t="shared" si="86"/>
        <v>32.653600000000004</v>
      </c>
      <c r="H814" s="10">
        <f t="shared" si="87"/>
        <v>62.89083360000001</v>
      </c>
      <c r="I814" s="10">
        <f t="shared" si="88"/>
        <v>78.61354200000001</v>
      </c>
      <c r="J814" s="10">
        <f t="shared" si="89"/>
        <v>69.17991696000001</v>
      </c>
    </row>
    <row r="815" spans="1:10" ht="28.5" customHeight="1">
      <c r="A815" s="29" t="s">
        <v>303</v>
      </c>
      <c r="B815" s="32" t="s">
        <v>1033</v>
      </c>
      <c r="C815" s="14" t="s">
        <v>955</v>
      </c>
      <c r="D815" s="9" t="s">
        <v>221</v>
      </c>
      <c r="E815" s="10">
        <v>96.04</v>
      </c>
      <c r="F815" s="10">
        <v>0.64</v>
      </c>
      <c r="G815" s="10">
        <f t="shared" si="86"/>
        <v>61.4656</v>
      </c>
      <c r="H815" s="10">
        <f t="shared" si="87"/>
        <v>118.3827456</v>
      </c>
      <c r="I815" s="10">
        <f t="shared" si="88"/>
        <v>147.978432</v>
      </c>
      <c r="J815" s="10">
        <f t="shared" si="89"/>
        <v>130.22102016000002</v>
      </c>
    </row>
    <row r="816" spans="1:10" ht="33.75" customHeight="1">
      <c r="A816" s="29" t="s">
        <v>304</v>
      </c>
      <c r="B816" s="32" t="s">
        <v>1034</v>
      </c>
      <c r="C816" s="14" t="s">
        <v>955</v>
      </c>
      <c r="D816" s="9" t="s">
        <v>221</v>
      </c>
      <c r="E816" s="10">
        <v>96.04</v>
      </c>
      <c r="F816" s="10">
        <v>0.78</v>
      </c>
      <c r="G816" s="10">
        <f t="shared" si="86"/>
        <v>74.91120000000001</v>
      </c>
      <c r="H816" s="10">
        <f t="shared" si="87"/>
        <v>144.2789712</v>
      </c>
      <c r="I816" s="10">
        <f t="shared" si="88"/>
        <v>180.348714</v>
      </c>
      <c r="J816" s="10">
        <f t="shared" si="89"/>
        <v>158.70686832</v>
      </c>
    </row>
    <row r="817" spans="1:10" ht="31.5" customHeight="1">
      <c r="A817" s="29" t="s">
        <v>305</v>
      </c>
      <c r="B817" s="32" t="s">
        <v>1035</v>
      </c>
      <c r="C817" s="14" t="s">
        <v>1402</v>
      </c>
      <c r="D817" s="9" t="s">
        <v>221</v>
      </c>
      <c r="E817" s="10">
        <v>96.04</v>
      </c>
      <c r="F817" s="10">
        <v>0.6</v>
      </c>
      <c r="G817" s="10">
        <f t="shared" si="86"/>
        <v>57.624</v>
      </c>
      <c r="H817" s="10">
        <f t="shared" si="87"/>
        <v>110.983824</v>
      </c>
      <c r="I817" s="10">
        <f t="shared" si="88"/>
        <v>138.72978</v>
      </c>
      <c r="J817" s="10">
        <f t="shared" si="89"/>
        <v>122.0822064</v>
      </c>
    </row>
    <row r="818" spans="1:10" ht="21.75" customHeight="1">
      <c r="A818" s="29" t="s">
        <v>306</v>
      </c>
      <c r="B818" s="32" t="s">
        <v>1036</v>
      </c>
      <c r="C818" s="14" t="s">
        <v>1402</v>
      </c>
      <c r="D818" s="9" t="s">
        <v>221</v>
      </c>
      <c r="E818" s="10">
        <v>96.04</v>
      </c>
      <c r="F818" s="10">
        <v>0.5</v>
      </c>
      <c r="G818" s="10">
        <f t="shared" si="86"/>
        <v>48.02</v>
      </c>
      <c r="H818" s="10">
        <f t="shared" si="87"/>
        <v>92.48652</v>
      </c>
      <c r="I818" s="10">
        <f t="shared" si="88"/>
        <v>115.60815</v>
      </c>
      <c r="J818" s="10">
        <f t="shared" si="89"/>
        <v>101.735172</v>
      </c>
    </row>
    <row r="819" spans="1:10" ht="21.75" customHeight="1">
      <c r="A819" s="29" t="s">
        <v>307</v>
      </c>
      <c r="B819" s="32" t="s">
        <v>1037</v>
      </c>
      <c r="C819" s="14" t="s">
        <v>465</v>
      </c>
      <c r="D819" s="9" t="s">
        <v>221</v>
      </c>
      <c r="E819" s="10">
        <v>96.04</v>
      </c>
      <c r="F819" s="10">
        <v>0.5</v>
      </c>
      <c r="G819" s="10">
        <f t="shared" si="86"/>
        <v>48.02</v>
      </c>
      <c r="H819" s="10">
        <f t="shared" si="87"/>
        <v>92.48652</v>
      </c>
      <c r="I819" s="10">
        <f t="shared" si="88"/>
        <v>115.60815</v>
      </c>
      <c r="J819" s="10">
        <f t="shared" si="89"/>
        <v>101.735172</v>
      </c>
    </row>
    <row r="820" spans="1:10" ht="33" customHeight="1">
      <c r="A820" s="29" t="s">
        <v>308</v>
      </c>
      <c r="B820" s="32" t="s">
        <v>1038</v>
      </c>
      <c r="C820" s="14" t="s">
        <v>431</v>
      </c>
      <c r="D820" s="9" t="s">
        <v>221</v>
      </c>
      <c r="E820" s="10">
        <v>96.04</v>
      </c>
      <c r="F820" s="10">
        <v>0.34</v>
      </c>
      <c r="G820" s="10">
        <f t="shared" si="86"/>
        <v>32.653600000000004</v>
      </c>
      <c r="H820" s="10">
        <f t="shared" si="87"/>
        <v>62.89083360000001</v>
      </c>
      <c r="I820" s="10">
        <f t="shared" si="88"/>
        <v>78.61354200000001</v>
      </c>
      <c r="J820" s="10">
        <f t="shared" si="89"/>
        <v>69.17991696000001</v>
      </c>
    </row>
    <row r="821" spans="1:10" ht="42" customHeight="1">
      <c r="A821" s="7" t="s">
        <v>1292</v>
      </c>
      <c r="B821" s="7" t="s">
        <v>1509</v>
      </c>
      <c r="C821" s="33" t="s">
        <v>373</v>
      </c>
      <c r="D821" s="33" t="s">
        <v>366</v>
      </c>
      <c r="E821" s="33" t="s">
        <v>1293</v>
      </c>
      <c r="F821" s="34" t="s">
        <v>1294</v>
      </c>
      <c r="G821" s="33" t="s">
        <v>1510</v>
      </c>
      <c r="H821" s="33" t="s">
        <v>1295</v>
      </c>
      <c r="I821" s="33" t="s">
        <v>318</v>
      </c>
      <c r="J821" s="33" t="s">
        <v>453</v>
      </c>
    </row>
    <row r="822" spans="1:10" ht="21.75" customHeight="1">
      <c r="A822" s="29" t="s">
        <v>309</v>
      </c>
      <c r="B822" s="32" t="s">
        <v>1039</v>
      </c>
      <c r="C822" s="14" t="s">
        <v>520</v>
      </c>
      <c r="D822" s="9" t="s">
        <v>221</v>
      </c>
      <c r="E822" s="10">
        <v>96.04</v>
      </c>
      <c r="F822" s="10">
        <v>1.04</v>
      </c>
      <c r="G822" s="10">
        <f t="shared" si="86"/>
        <v>99.8816</v>
      </c>
      <c r="H822" s="10">
        <f t="shared" si="87"/>
        <v>192.3719616</v>
      </c>
      <c r="I822" s="10">
        <f t="shared" si="88"/>
        <v>240.46495199999998</v>
      </c>
      <c r="J822" s="10">
        <f t="shared" si="89"/>
        <v>211.60915776000002</v>
      </c>
    </row>
    <row r="823" spans="1:10" ht="21.75" customHeight="1">
      <c r="A823" s="29" t="s">
        <v>310</v>
      </c>
      <c r="B823" s="32" t="s">
        <v>1040</v>
      </c>
      <c r="C823" s="14" t="s">
        <v>520</v>
      </c>
      <c r="D823" s="9" t="s">
        <v>221</v>
      </c>
      <c r="E823" s="10">
        <v>96.04</v>
      </c>
      <c r="F823" s="10">
        <v>1.18</v>
      </c>
      <c r="G823" s="10">
        <f t="shared" si="86"/>
        <v>113.3272</v>
      </c>
      <c r="H823" s="10">
        <f t="shared" si="87"/>
        <v>218.2681872</v>
      </c>
      <c r="I823" s="10">
        <f t="shared" si="88"/>
        <v>272.835234</v>
      </c>
      <c r="J823" s="10">
        <f t="shared" si="89"/>
        <v>240.09500592</v>
      </c>
    </row>
    <row r="824" spans="1:10" ht="21.75" customHeight="1">
      <c r="A824" s="29" t="s">
        <v>311</v>
      </c>
      <c r="B824" s="32" t="s">
        <v>1041</v>
      </c>
      <c r="C824" s="14" t="s">
        <v>520</v>
      </c>
      <c r="D824" s="9" t="s">
        <v>221</v>
      </c>
      <c r="E824" s="10">
        <v>96.04</v>
      </c>
      <c r="F824" s="10">
        <v>1.02</v>
      </c>
      <c r="G824" s="10">
        <f t="shared" si="86"/>
        <v>97.9608</v>
      </c>
      <c r="H824" s="10">
        <f t="shared" si="87"/>
        <v>188.6725008</v>
      </c>
      <c r="I824" s="10">
        <f t="shared" si="88"/>
        <v>235.840626</v>
      </c>
      <c r="J824" s="10">
        <f t="shared" si="89"/>
        <v>207.53975088</v>
      </c>
    </row>
    <row r="825" spans="1:10" ht="28.5" customHeight="1">
      <c r="A825" s="29" t="s">
        <v>312</v>
      </c>
      <c r="B825" s="32" t="s">
        <v>1042</v>
      </c>
      <c r="C825" s="21" t="s">
        <v>47</v>
      </c>
      <c r="D825" s="9" t="s">
        <v>221</v>
      </c>
      <c r="E825" s="10">
        <v>96.04</v>
      </c>
      <c r="F825" s="10">
        <v>0.68</v>
      </c>
      <c r="G825" s="10">
        <f t="shared" si="86"/>
        <v>65.30720000000001</v>
      </c>
      <c r="H825" s="10">
        <f t="shared" si="87"/>
        <v>125.78166720000002</v>
      </c>
      <c r="I825" s="10">
        <f t="shared" si="88"/>
        <v>157.22708400000002</v>
      </c>
      <c r="J825" s="10">
        <f t="shared" si="89"/>
        <v>138.35983392000003</v>
      </c>
    </row>
    <row r="826" spans="1:10" ht="21.75" customHeight="1">
      <c r="A826" s="29" t="s">
        <v>313</v>
      </c>
      <c r="B826" s="32" t="s">
        <v>1043</v>
      </c>
      <c r="C826" s="21" t="s">
        <v>47</v>
      </c>
      <c r="D826" s="9" t="s">
        <v>221</v>
      </c>
      <c r="E826" s="10">
        <v>96.04</v>
      </c>
      <c r="F826" s="10">
        <v>0.54</v>
      </c>
      <c r="G826" s="10">
        <f t="shared" si="86"/>
        <v>51.86160000000001</v>
      </c>
      <c r="H826" s="10">
        <f t="shared" si="87"/>
        <v>99.88544160000002</v>
      </c>
      <c r="I826" s="10">
        <f t="shared" si="88"/>
        <v>124.85680200000003</v>
      </c>
      <c r="J826" s="10">
        <f t="shared" si="89"/>
        <v>109.87398576000004</v>
      </c>
    </row>
    <row r="827" spans="1:10" ht="27.75" customHeight="1">
      <c r="A827" s="29" t="s">
        <v>314</v>
      </c>
      <c r="B827" s="32" t="s">
        <v>1044</v>
      </c>
      <c r="C827" s="14" t="s">
        <v>43</v>
      </c>
      <c r="D827" s="9" t="s">
        <v>221</v>
      </c>
      <c r="E827" s="10">
        <v>96.04</v>
      </c>
      <c r="F827" s="10">
        <v>1.44</v>
      </c>
      <c r="G827" s="10">
        <f t="shared" si="86"/>
        <v>138.29760000000002</v>
      </c>
      <c r="H827" s="10">
        <f t="shared" si="87"/>
        <v>266.3611776</v>
      </c>
      <c r="I827" s="10">
        <f t="shared" si="88"/>
        <v>332.951472</v>
      </c>
      <c r="J827" s="10">
        <f t="shared" si="89"/>
        <v>292.99729536000007</v>
      </c>
    </row>
    <row r="828" spans="1:10" ht="21.75" customHeight="1">
      <c r="A828" s="29" t="s">
        <v>315</v>
      </c>
      <c r="B828" s="32" t="s">
        <v>1045</v>
      </c>
      <c r="C828" s="14" t="s">
        <v>43</v>
      </c>
      <c r="D828" s="9" t="s">
        <v>221</v>
      </c>
      <c r="E828" s="10">
        <v>96.04</v>
      </c>
      <c r="F828" s="10">
        <v>0.66</v>
      </c>
      <c r="G828" s="10">
        <f t="shared" si="86"/>
        <v>63.38640000000001</v>
      </c>
      <c r="H828" s="10">
        <f t="shared" si="87"/>
        <v>122.08220640000002</v>
      </c>
      <c r="I828" s="10">
        <f t="shared" si="88"/>
        <v>152.60275800000002</v>
      </c>
      <c r="J828" s="10">
        <f t="shared" si="89"/>
        <v>134.29042704000003</v>
      </c>
    </row>
    <row r="829" spans="1:10" ht="21.75" customHeight="1">
      <c r="A829" s="29" t="s">
        <v>316</v>
      </c>
      <c r="B829" s="32" t="s">
        <v>1046</v>
      </c>
      <c r="C829" s="14" t="s">
        <v>1047</v>
      </c>
      <c r="D829" s="9" t="s">
        <v>221</v>
      </c>
      <c r="E829" s="10">
        <v>96.04</v>
      </c>
      <c r="F829" s="10">
        <v>0.32</v>
      </c>
      <c r="G829" s="10">
        <f t="shared" si="86"/>
        <v>30.7328</v>
      </c>
      <c r="H829" s="10">
        <f t="shared" si="87"/>
        <v>59.1913728</v>
      </c>
      <c r="I829" s="10">
        <f t="shared" si="88"/>
        <v>73.989216</v>
      </c>
      <c r="J829" s="10">
        <f t="shared" si="89"/>
        <v>65.11051008000001</v>
      </c>
    </row>
    <row r="830" spans="1:10" ht="21.75" customHeight="1">
      <c r="A830" s="29" t="s">
        <v>317</v>
      </c>
      <c r="B830" s="32" t="s">
        <v>1048</v>
      </c>
      <c r="C830" s="14" t="s">
        <v>1199</v>
      </c>
      <c r="D830" s="9" t="s">
        <v>221</v>
      </c>
      <c r="E830" s="10">
        <v>96.04</v>
      </c>
      <c r="F830" s="10">
        <v>0.5</v>
      </c>
      <c r="G830" s="10">
        <f t="shared" si="86"/>
        <v>48.02</v>
      </c>
      <c r="H830" s="10">
        <f t="shared" si="87"/>
        <v>92.48652</v>
      </c>
      <c r="I830" s="10">
        <f t="shared" si="88"/>
        <v>115.60815</v>
      </c>
      <c r="J830" s="10">
        <f t="shared" si="89"/>
        <v>101.735172</v>
      </c>
    </row>
    <row r="831" spans="1:10" ht="21.75" customHeight="1">
      <c r="A831" s="29" t="s">
        <v>322</v>
      </c>
      <c r="B831" s="32" t="s">
        <v>946</v>
      </c>
      <c r="C831" s="14" t="s">
        <v>947</v>
      </c>
      <c r="D831" s="9" t="s">
        <v>221</v>
      </c>
      <c r="E831" s="10">
        <v>96.04</v>
      </c>
      <c r="F831" s="10">
        <v>0.33</v>
      </c>
      <c r="G831" s="10">
        <f t="shared" si="86"/>
        <v>31.693200000000004</v>
      </c>
      <c r="H831" s="10">
        <f t="shared" si="87"/>
        <v>61.04110320000001</v>
      </c>
      <c r="I831" s="10">
        <f t="shared" si="88"/>
        <v>76.30137900000001</v>
      </c>
      <c r="J831" s="10">
        <f t="shared" si="89"/>
        <v>67.14521352000001</v>
      </c>
    </row>
    <row r="832" spans="1:10" ht="21.75" customHeight="1">
      <c r="A832" s="29" t="s">
        <v>323</v>
      </c>
      <c r="B832" s="32" t="s">
        <v>934</v>
      </c>
      <c r="C832" s="14" t="s">
        <v>465</v>
      </c>
      <c r="D832" s="9" t="s">
        <v>221</v>
      </c>
      <c r="E832" s="10">
        <v>96.04</v>
      </c>
      <c r="F832" s="10">
        <v>0.65</v>
      </c>
      <c r="G832" s="10">
        <f t="shared" si="86"/>
        <v>62.42600000000001</v>
      </c>
      <c r="H832" s="10">
        <f t="shared" si="87"/>
        <v>120.23247600000002</v>
      </c>
      <c r="I832" s="10">
        <f t="shared" si="88"/>
        <v>150.29059500000002</v>
      </c>
      <c r="J832" s="10">
        <f t="shared" si="89"/>
        <v>132.25572360000004</v>
      </c>
    </row>
    <row r="833" spans="1:10" ht="21.75" customHeight="1">
      <c r="A833" s="29" t="s">
        <v>1023</v>
      </c>
      <c r="B833" s="32" t="s">
        <v>1049</v>
      </c>
      <c r="C833" s="14" t="s">
        <v>1126</v>
      </c>
      <c r="D833" s="9" t="s">
        <v>221</v>
      </c>
      <c r="E833" s="10">
        <v>96.04</v>
      </c>
      <c r="F833" s="10">
        <v>0.33</v>
      </c>
      <c r="G833" s="10">
        <f t="shared" si="86"/>
        <v>31.693200000000004</v>
      </c>
      <c r="H833" s="10">
        <f t="shared" si="87"/>
        <v>61.04110320000001</v>
      </c>
      <c r="I833" s="10">
        <f t="shared" si="88"/>
        <v>76.30137900000001</v>
      </c>
      <c r="J833" s="10">
        <f t="shared" si="89"/>
        <v>67.14521352000001</v>
      </c>
    </row>
    <row r="834" spans="1:10" ht="21.75" customHeight="1">
      <c r="A834" s="29" t="s">
        <v>1024</v>
      </c>
      <c r="B834" s="32" t="s">
        <v>1050</v>
      </c>
      <c r="C834" s="14" t="s">
        <v>1152</v>
      </c>
      <c r="D834" s="9" t="s">
        <v>221</v>
      </c>
      <c r="E834" s="10">
        <v>96.04</v>
      </c>
      <c r="F834" s="10">
        <v>1.33</v>
      </c>
      <c r="G834" s="10">
        <f t="shared" si="86"/>
        <v>127.73320000000001</v>
      </c>
      <c r="H834" s="10">
        <f t="shared" si="87"/>
        <v>246.0141432</v>
      </c>
      <c r="I834" s="10">
        <f t="shared" si="88"/>
        <v>307.517679</v>
      </c>
      <c r="J834" s="10">
        <f t="shared" si="89"/>
        <v>270.61555752000004</v>
      </c>
    </row>
    <row r="835" spans="1:10" ht="21.75" customHeight="1">
      <c r="A835" s="29" t="s">
        <v>1025</v>
      </c>
      <c r="B835" s="32" t="s">
        <v>1051</v>
      </c>
      <c r="C835" s="14" t="s">
        <v>1052</v>
      </c>
      <c r="D835" s="9" t="s">
        <v>221</v>
      </c>
      <c r="E835" s="10">
        <v>96.04</v>
      </c>
      <c r="F835" s="10">
        <v>1.42</v>
      </c>
      <c r="G835" s="10">
        <f t="shared" si="86"/>
        <v>136.3768</v>
      </c>
      <c r="H835" s="10">
        <f t="shared" si="87"/>
        <v>262.6617168</v>
      </c>
      <c r="I835" s="10">
        <f t="shared" si="88"/>
        <v>328.327146</v>
      </c>
      <c r="J835" s="10">
        <f t="shared" si="89"/>
        <v>288.92788848000004</v>
      </c>
    </row>
    <row r="836" spans="1:10" ht="21.75" customHeight="1">
      <c r="A836" s="29" t="s">
        <v>1026</v>
      </c>
      <c r="B836" s="32" t="s">
        <v>1053</v>
      </c>
      <c r="C836" s="14" t="s">
        <v>72</v>
      </c>
      <c r="D836" s="9" t="s">
        <v>221</v>
      </c>
      <c r="E836" s="10">
        <v>96.04</v>
      </c>
      <c r="F836" s="10">
        <v>0.6</v>
      </c>
      <c r="G836" s="10">
        <f t="shared" si="86"/>
        <v>57.624</v>
      </c>
      <c r="H836" s="10">
        <f t="shared" si="87"/>
        <v>110.983824</v>
      </c>
      <c r="I836" s="10">
        <f t="shared" si="88"/>
        <v>138.72978</v>
      </c>
      <c r="J836" s="10">
        <f t="shared" si="89"/>
        <v>122.0822064</v>
      </c>
    </row>
    <row r="837" spans="1:10" ht="21.75" customHeight="1">
      <c r="A837" s="29" t="s">
        <v>1027</v>
      </c>
      <c r="B837" s="32" t="s">
        <v>1537</v>
      </c>
      <c r="C837" s="14" t="s">
        <v>73</v>
      </c>
      <c r="D837" s="9" t="s">
        <v>221</v>
      </c>
      <c r="E837" s="10">
        <v>96.04</v>
      </c>
      <c r="F837" s="10">
        <v>0.86</v>
      </c>
      <c r="G837" s="10">
        <f t="shared" si="86"/>
        <v>82.59440000000001</v>
      </c>
      <c r="H837" s="10">
        <f t="shared" si="87"/>
        <v>159.07681440000002</v>
      </c>
      <c r="I837" s="10">
        <f t="shared" si="88"/>
        <v>198.84601800000002</v>
      </c>
      <c r="J837" s="10">
        <f t="shared" si="89"/>
        <v>174.98449584000002</v>
      </c>
    </row>
    <row r="838" spans="1:10" ht="30" customHeight="1">
      <c r="A838" s="29" t="s">
        <v>1028</v>
      </c>
      <c r="B838" s="32" t="s">
        <v>1538</v>
      </c>
      <c r="C838" s="14" t="s">
        <v>1199</v>
      </c>
      <c r="D838" s="9" t="s">
        <v>221</v>
      </c>
      <c r="E838" s="10">
        <v>96.04</v>
      </c>
      <c r="F838" s="10">
        <v>1</v>
      </c>
      <c r="G838" s="10">
        <f t="shared" si="86"/>
        <v>96.04</v>
      </c>
      <c r="H838" s="10">
        <f t="shared" si="87"/>
        <v>184.97304</v>
      </c>
      <c r="I838" s="10">
        <f t="shared" si="88"/>
        <v>231.2163</v>
      </c>
      <c r="J838" s="10">
        <f t="shared" si="89"/>
        <v>203.470344</v>
      </c>
    </row>
    <row r="839" spans="1:10" ht="21.75" customHeight="1">
      <c r="A839" s="29" t="s">
        <v>1029</v>
      </c>
      <c r="B839" s="32" t="s">
        <v>1406</v>
      </c>
      <c r="C839" s="14" t="s">
        <v>1443</v>
      </c>
      <c r="D839" s="9" t="s">
        <v>221</v>
      </c>
      <c r="E839" s="10">
        <v>96.04</v>
      </c>
      <c r="F839" s="10">
        <v>1.5</v>
      </c>
      <c r="G839" s="10">
        <f t="shared" si="86"/>
        <v>144.06</v>
      </c>
      <c r="H839" s="10">
        <f t="shared" si="87"/>
        <v>277.45956</v>
      </c>
      <c r="I839" s="10">
        <f t="shared" si="88"/>
        <v>346.82445</v>
      </c>
      <c r="J839" s="10">
        <f t="shared" si="89"/>
        <v>305.20551600000005</v>
      </c>
    </row>
    <row r="840" spans="1:10" ht="21.75" customHeight="1">
      <c r="A840" s="29" t="s">
        <v>1030</v>
      </c>
      <c r="B840" s="32" t="s">
        <v>681</v>
      </c>
      <c r="C840" s="14" t="s">
        <v>1135</v>
      </c>
      <c r="D840" s="9" t="s">
        <v>221</v>
      </c>
      <c r="E840" s="10">
        <v>96.04</v>
      </c>
      <c r="F840" s="10">
        <v>1.7</v>
      </c>
      <c r="G840" s="10">
        <f t="shared" si="86"/>
        <v>163.268</v>
      </c>
      <c r="H840" s="10">
        <f t="shared" si="87"/>
        <v>314.454168</v>
      </c>
      <c r="I840" s="10">
        <f t="shared" si="88"/>
        <v>393.06771</v>
      </c>
      <c r="J840" s="10">
        <f t="shared" si="89"/>
        <v>345.8995848</v>
      </c>
    </row>
    <row r="841" spans="1:10" ht="21.75" customHeight="1">
      <c r="A841" s="29" t="s">
        <v>1031</v>
      </c>
      <c r="B841" s="18" t="s">
        <v>682</v>
      </c>
      <c r="C841" s="14" t="s">
        <v>1135</v>
      </c>
      <c r="D841" s="9" t="s">
        <v>221</v>
      </c>
      <c r="E841" s="10">
        <v>96.04</v>
      </c>
      <c r="F841" s="10">
        <v>1.3</v>
      </c>
      <c r="G841" s="10">
        <f t="shared" si="86"/>
        <v>124.85200000000002</v>
      </c>
      <c r="H841" s="10">
        <f t="shared" si="87"/>
        <v>240.46495200000004</v>
      </c>
      <c r="I841" s="10">
        <f t="shared" si="88"/>
        <v>300.58119000000005</v>
      </c>
      <c r="J841" s="10">
        <f t="shared" si="89"/>
        <v>264.5114472000001</v>
      </c>
    </row>
    <row r="842" spans="1:10" ht="21" customHeight="1">
      <c r="A842" s="21" t="s">
        <v>683</v>
      </c>
      <c r="B842" s="18" t="s">
        <v>684</v>
      </c>
      <c r="C842" s="14" t="s">
        <v>1443</v>
      </c>
      <c r="D842" s="9" t="s">
        <v>221</v>
      </c>
      <c r="E842" s="10">
        <v>96.04</v>
      </c>
      <c r="F842" s="10">
        <v>0.33</v>
      </c>
      <c r="G842" s="10">
        <f t="shared" si="86"/>
        <v>31.693200000000004</v>
      </c>
      <c r="H842" s="10">
        <f t="shared" si="87"/>
        <v>61.04110320000001</v>
      </c>
      <c r="I842" s="10">
        <f t="shared" si="88"/>
        <v>76.30137900000001</v>
      </c>
      <c r="J842" s="10">
        <f t="shared" si="89"/>
        <v>67.14521352000001</v>
      </c>
    </row>
    <row r="843" spans="1:10" ht="31.5" customHeight="1">
      <c r="A843" s="21" t="s">
        <v>685</v>
      </c>
      <c r="B843" s="32" t="s">
        <v>686</v>
      </c>
      <c r="C843" s="14" t="s">
        <v>1443</v>
      </c>
      <c r="D843" s="9" t="s">
        <v>221</v>
      </c>
      <c r="E843" s="10">
        <v>96.04</v>
      </c>
      <c r="F843" s="10">
        <v>1.5</v>
      </c>
      <c r="G843" s="10">
        <f t="shared" si="86"/>
        <v>144.06</v>
      </c>
      <c r="H843" s="10">
        <f t="shared" si="87"/>
        <v>277.45956</v>
      </c>
      <c r="I843" s="10">
        <f t="shared" si="88"/>
        <v>346.82445</v>
      </c>
      <c r="J843" s="10">
        <f t="shared" si="89"/>
        <v>305.20551600000005</v>
      </c>
    </row>
    <row r="844" spans="1:10" ht="30.75" customHeight="1">
      <c r="A844" s="21" t="s">
        <v>687</v>
      </c>
      <c r="B844" s="32" t="s">
        <v>688</v>
      </c>
      <c r="C844" s="14" t="s">
        <v>515</v>
      </c>
      <c r="D844" s="9" t="s">
        <v>221</v>
      </c>
      <c r="E844" s="10">
        <v>96.04</v>
      </c>
      <c r="F844" s="10">
        <v>0.5</v>
      </c>
      <c r="G844" s="10">
        <f t="shared" si="86"/>
        <v>48.02</v>
      </c>
      <c r="H844" s="10">
        <f t="shared" si="87"/>
        <v>92.48652</v>
      </c>
      <c r="I844" s="10">
        <f t="shared" si="88"/>
        <v>115.60815</v>
      </c>
      <c r="J844" s="10">
        <f t="shared" si="89"/>
        <v>101.735172</v>
      </c>
    </row>
    <row r="845" spans="1:10" ht="21.75" customHeight="1">
      <c r="A845" s="21" t="s">
        <v>689</v>
      </c>
      <c r="B845" s="32" t="s">
        <v>736</v>
      </c>
      <c r="C845" s="14" t="s">
        <v>515</v>
      </c>
      <c r="D845" s="9" t="s">
        <v>221</v>
      </c>
      <c r="E845" s="10">
        <v>96.04</v>
      </c>
      <c r="F845" s="10">
        <v>1.5</v>
      </c>
      <c r="G845" s="10">
        <f t="shared" si="86"/>
        <v>144.06</v>
      </c>
      <c r="H845" s="10">
        <f t="shared" si="87"/>
        <v>277.45956</v>
      </c>
      <c r="I845" s="10">
        <f t="shared" si="88"/>
        <v>346.82445</v>
      </c>
      <c r="J845" s="10">
        <f t="shared" si="89"/>
        <v>305.20551600000005</v>
      </c>
    </row>
    <row r="846" spans="1:10" ht="40.5" customHeight="1">
      <c r="A846" s="7" t="s">
        <v>1292</v>
      </c>
      <c r="B846" s="7" t="s">
        <v>1509</v>
      </c>
      <c r="C846" s="33" t="s">
        <v>373</v>
      </c>
      <c r="D846" s="33" t="s">
        <v>366</v>
      </c>
      <c r="E846" s="33" t="s">
        <v>1293</v>
      </c>
      <c r="F846" s="34" t="s">
        <v>1294</v>
      </c>
      <c r="G846" s="33" t="s">
        <v>1510</v>
      </c>
      <c r="H846" s="33" t="s">
        <v>1295</v>
      </c>
      <c r="I846" s="33" t="s">
        <v>318</v>
      </c>
      <c r="J846" s="33" t="s">
        <v>453</v>
      </c>
    </row>
    <row r="847" spans="1:10" ht="21.75" customHeight="1">
      <c r="A847" s="21" t="s">
        <v>690</v>
      </c>
      <c r="B847" s="32" t="s">
        <v>737</v>
      </c>
      <c r="C847" s="14" t="s">
        <v>515</v>
      </c>
      <c r="D847" s="9" t="s">
        <v>221</v>
      </c>
      <c r="E847" s="10">
        <v>96.04</v>
      </c>
      <c r="F847" s="10">
        <v>1.03</v>
      </c>
      <c r="G847" s="10">
        <f t="shared" si="86"/>
        <v>98.92120000000001</v>
      </c>
      <c r="H847" s="10">
        <f t="shared" si="87"/>
        <v>190.52223120000002</v>
      </c>
      <c r="I847" s="10">
        <f t="shared" si="88"/>
        <v>238.15278900000004</v>
      </c>
      <c r="J847" s="10">
        <f t="shared" si="89"/>
        <v>209.57445432000003</v>
      </c>
    </row>
    <row r="848" spans="1:10" ht="21.75" customHeight="1">
      <c r="A848" s="21" t="s">
        <v>691</v>
      </c>
      <c r="B848" s="32" t="s">
        <v>517</v>
      </c>
      <c r="C848" s="14" t="s">
        <v>515</v>
      </c>
      <c r="D848" s="9" t="s">
        <v>221</v>
      </c>
      <c r="E848" s="10">
        <v>96.04</v>
      </c>
      <c r="F848" s="10">
        <v>0.3</v>
      </c>
      <c r="G848" s="10">
        <f t="shared" si="86"/>
        <v>28.812</v>
      </c>
      <c r="H848" s="10">
        <f t="shared" si="87"/>
        <v>55.491912</v>
      </c>
      <c r="I848" s="10">
        <f t="shared" si="88"/>
        <v>69.36489</v>
      </c>
      <c r="J848" s="10">
        <f t="shared" si="89"/>
        <v>61.0411032</v>
      </c>
    </row>
    <row r="849" spans="1:10" ht="21.75" customHeight="1">
      <c r="A849" s="21" t="s">
        <v>692</v>
      </c>
      <c r="B849" s="32" t="s">
        <v>738</v>
      </c>
      <c r="C849" s="14" t="s">
        <v>515</v>
      </c>
      <c r="D849" s="9" t="s">
        <v>221</v>
      </c>
      <c r="E849" s="10">
        <v>96.04</v>
      </c>
      <c r="F849" s="10">
        <v>0.64</v>
      </c>
      <c r="G849" s="10">
        <f t="shared" si="86"/>
        <v>61.4656</v>
      </c>
      <c r="H849" s="10">
        <f t="shared" si="87"/>
        <v>118.3827456</v>
      </c>
      <c r="I849" s="10">
        <f t="shared" si="88"/>
        <v>147.978432</v>
      </c>
      <c r="J849" s="10">
        <f t="shared" si="89"/>
        <v>130.22102016000002</v>
      </c>
    </row>
    <row r="850" spans="1:10" ht="21.75" customHeight="1">
      <c r="A850" s="21" t="s">
        <v>693</v>
      </c>
      <c r="B850" s="32" t="s">
        <v>739</v>
      </c>
      <c r="C850" s="14" t="s">
        <v>515</v>
      </c>
      <c r="D850" s="9" t="s">
        <v>221</v>
      </c>
      <c r="E850" s="10">
        <v>96.04</v>
      </c>
      <c r="F850" s="10">
        <v>0.21</v>
      </c>
      <c r="G850" s="10">
        <f t="shared" si="86"/>
        <v>20.168400000000002</v>
      </c>
      <c r="H850" s="10">
        <f t="shared" si="87"/>
        <v>38.844338400000005</v>
      </c>
      <c r="I850" s="10">
        <f t="shared" si="88"/>
        <v>48.555423000000005</v>
      </c>
      <c r="J850" s="10">
        <f t="shared" si="89"/>
        <v>42.72877224000001</v>
      </c>
    </row>
    <row r="851" spans="1:10" ht="21.75" customHeight="1">
      <c r="A851" s="21" t="s">
        <v>694</v>
      </c>
      <c r="B851" s="32" t="s">
        <v>740</v>
      </c>
      <c r="C851" s="14" t="s">
        <v>515</v>
      </c>
      <c r="D851" s="9" t="s">
        <v>221</v>
      </c>
      <c r="E851" s="10">
        <v>96.04</v>
      </c>
      <c r="F851" s="10">
        <v>0.6</v>
      </c>
      <c r="G851" s="10">
        <f t="shared" si="86"/>
        <v>57.624</v>
      </c>
      <c r="H851" s="10">
        <f t="shared" si="87"/>
        <v>110.983824</v>
      </c>
      <c r="I851" s="10">
        <f t="shared" si="88"/>
        <v>138.72978</v>
      </c>
      <c r="J851" s="10">
        <f t="shared" si="89"/>
        <v>122.0822064</v>
      </c>
    </row>
    <row r="852" spans="1:10" ht="21.75" customHeight="1">
      <c r="A852" s="21" t="s">
        <v>695</v>
      </c>
      <c r="B852" s="32" t="s">
        <v>741</v>
      </c>
      <c r="C852" s="14" t="s">
        <v>515</v>
      </c>
      <c r="D852" s="9" t="s">
        <v>221</v>
      </c>
      <c r="E852" s="10">
        <v>96.04</v>
      </c>
      <c r="F852" s="10">
        <v>0.7</v>
      </c>
      <c r="G852" s="10">
        <f t="shared" si="86"/>
        <v>67.228</v>
      </c>
      <c r="H852" s="10">
        <f t="shared" si="87"/>
        <v>129.48112799999998</v>
      </c>
      <c r="I852" s="10">
        <f t="shared" si="88"/>
        <v>161.85141</v>
      </c>
      <c r="J852" s="10">
        <f t="shared" si="89"/>
        <v>142.4292408</v>
      </c>
    </row>
    <row r="853" spans="1:10" ht="21.75" customHeight="1">
      <c r="A853" s="21" t="s">
        <v>696</v>
      </c>
      <c r="B853" s="32" t="s">
        <v>742</v>
      </c>
      <c r="C853" s="14" t="s">
        <v>515</v>
      </c>
      <c r="D853" s="9" t="s">
        <v>221</v>
      </c>
      <c r="E853" s="10">
        <v>96.04</v>
      </c>
      <c r="F853" s="10">
        <v>0.62</v>
      </c>
      <c r="G853" s="10">
        <f t="shared" si="86"/>
        <v>59.5448</v>
      </c>
      <c r="H853" s="10">
        <f t="shared" si="87"/>
        <v>114.6832848</v>
      </c>
      <c r="I853" s="10">
        <f t="shared" si="88"/>
        <v>143.354106</v>
      </c>
      <c r="J853" s="10">
        <f t="shared" si="89"/>
        <v>126.15161328</v>
      </c>
    </row>
    <row r="854" spans="1:10" ht="21.75" customHeight="1">
      <c r="A854" s="21" t="s">
        <v>697</v>
      </c>
      <c r="B854" s="32" t="s">
        <v>743</v>
      </c>
      <c r="C854" s="14" t="s">
        <v>515</v>
      </c>
      <c r="D854" s="9" t="s">
        <v>221</v>
      </c>
      <c r="E854" s="10">
        <v>96.04</v>
      </c>
      <c r="F854" s="10">
        <v>0.35</v>
      </c>
      <c r="G854" s="10">
        <f t="shared" si="86"/>
        <v>33.614</v>
      </c>
      <c r="H854" s="10">
        <f t="shared" si="87"/>
        <v>64.74056399999999</v>
      </c>
      <c r="I854" s="10">
        <f t="shared" si="88"/>
        <v>80.925705</v>
      </c>
      <c r="J854" s="10">
        <f t="shared" si="89"/>
        <v>71.2146204</v>
      </c>
    </row>
    <row r="855" spans="1:10" ht="21.75" customHeight="1">
      <c r="A855" s="21" t="s">
        <v>698</v>
      </c>
      <c r="B855" s="32" t="s">
        <v>744</v>
      </c>
      <c r="C855" s="14" t="s">
        <v>515</v>
      </c>
      <c r="D855" s="9" t="s">
        <v>221</v>
      </c>
      <c r="E855" s="10">
        <v>96.04</v>
      </c>
      <c r="F855" s="10">
        <v>0.25</v>
      </c>
      <c r="G855" s="10">
        <f t="shared" si="86"/>
        <v>24.01</v>
      </c>
      <c r="H855" s="10">
        <f t="shared" si="87"/>
        <v>46.24326</v>
      </c>
      <c r="I855" s="10">
        <f t="shared" si="88"/>
        <v>57.804075</v>
      </c>
      <c r="J855" s="10">
        <f t="shared" si="89"/>
        <v>50.867586</v>
      </c>
    </row>
    <row r="856" spans="1:10" ht="21.75" customHeight="1">
      <c r="A856" s="21" t="s">
        <v>699</v>
      </c>
      <c r="B856" s="32" t="s">
        <v>745</v>
      </c>
      <c r="C856" s="14" t="s">
        <v>515</v>
      </c>
      <c r="D856" s="9" t="s">
        <v>221</v>
      </c>
      <c r="E856" s="10">
        <v>96.04</v>
      </c>
      <c r="F856" s="10">
        <v>0.26</v>
      </c>
      <c r="G856" s="10">
        <f t="shared" si="86"/>
        <v>24.9704</v>
      </c>
      <c r="H856" s="10">
        <f t="shared" si="87"/>
        <v>48.0929904</v>
      </c>
      <c r="I856" s="10">
        <f t="shared" si="88"/>
        <v>60.116237999999996</v>
      </c>
      <c r="J856" s="10">
        <f t="shared" si="89"/>
        <v>52.902289440000004</v>
      </c>
    </row>
    <row r="857" spans="1:10" ht="21.75" customHeight="1">
      <c r="A857" s="21" t="s">
        <v>700</v>
      </c>
      <c r="B857" s="32" t="s">
        <v>746</v>
      </c>
      <c r="C857" s="14" t="s">
        <v>515</v>
      </c>
      <c r="D857" s="9" t="s">
        <v>221</v>
      </c>
      <c r="E857" s="10">
        <v>96.04</v>
      </c>
      <c r="F857" s="10">
        <v>0.8</v>
      </c>
      <c r="G857" s="10">
        <f t="shared" si="86"/>
        <v>76.83200000000001</v>
      </c>
      <c r="H857" s="10">
        <f t="shared" si="87"/>
        <v>147.978432</v>
      </c>
      <c r="I857" s="10">
        <f t="shared" si="88"/>
        <v>184.97304</v>
      </c>
      <c r="J857" s="10">
        <f t="shared" si="89"/>
        <v>162.77627520000001</v>
      </c>
    </row>
    <row r="858" spans="1:10" ht="21.75" customHeight="1">
      <c r="A858" s="21" t="s">
        <v>701</v>
      </c>
      <c r="B858" s="32" t="s">
        <v>747</v>
      </c>
      <c r="C858" s="14" t="s">
        <v>515</v>
      </c>
      <c r="D858" s="9" t="s">
        <v>221</v>
      </c>
      <c r="E858" s="10">
        <v>96.04</v>
      </c>
      <c r="F858" s="10">
        <v>1.5</v>
      </c>
      <c r="G858" s="10">
        <f t="shared" si="86"/>
        <v>144.06</v>
      </c>
      <c r="H858" s="10">
        <f t="shared" si="87"/>
        <v>277.45956</v>
      </c>
      <c r="I858" s="10">
        <f t="shared" si="88"/>
        <v>346.82445</v>
      </c>
      <c r="J858" s="10">
        <f t="shared" si="89"/>
        <v>305.20551600000005</v>
      </c>
    </row>
    <row r="859" spans="1:10" ht="21.75" customHeight="1">
      <c r="A859" s="21" t="s">
        <v>702</v>
      </c>
      <c r="B859" s="32" t="s">
        <v>748</v>
      </c>
      <c r="C859" s="14" t="s">
        <v>515</v>
      </c>
      <c r="D859" s="9" t="s">
        <v>221</v>
      </c>
      <c r="E859" s="10">
        <v>96.04</v>
      </c>
      <c r="F859" s="10">
        <v>2.5</v>
      </c>
      <c r="G859" s="10">
        <f t="shared" si="86"/>
        <v>240.10000000000002</v>
      </c>
      <c r="H859" s="10">
        <f t="shared" si="87"/>
        <v>462.43260000000004</v>
      </c>
      <c r="I859" s="10">
        <f t="shared" si="88"/>
        <v>578.04075</v>
      </c>
      <c r="J859" s="10">
        <f t="shared" si="89"/>
        <v>508.67586000000006</v>
      </c>
    </row>
    <row r="860" spans="1:10" ht="21.75" customHeight="1">
      <c r="A860" s="21" t="s">
        <v>703</v>
      </c>
      <c r="B860" s="32" t="s">
        <v>749</v>
      </c>
      <c r="C860" s="14" t="s">
        <v>515</v>
      </c>
      <c r="D860" s="9" t="s">
        <v>221</v>
      </c>
      <c r="E860" s="10">
        <v>96.04</v>
      </c>
      <c r="F860" s="10">
        <v>2</v>
      </c>
      <c r="G860" s="10">
        <f t="shared" si="86"/>
        <v>192.08</v>
      </c>
      <c r="H860" s="10">
        <f t="shared" si="87"/>
        <v>369.94608</v>
      </c>
      <c r="I860" s="10">
        <f t="shared" si="88"/>
        <v>462.4326</v>
      </c>
      <c r="J860" s="10">
        <f t="shared" si="89"/>
        <v>406.940688</v>
      </c>
    </row>
    <row r="861" spans="1:10" ht="21.75" customHeight="1">
      <c r="A861" s="21" t="s">
        <v>704</v>
      </c>
      <c r="B861" s="32" t="s">
        <v>750</v>
      </c>
      <c r="C861" s="14" t="s">
        <v>515</v>
      </c>
      <c r="D861" s="9" t="s">
        <v>221</v>
      </c>
      <c r="E861" s="10">
        <v>96.04</v>
      </c>
      <c r="F861" s="10">
        <v>0.5</v>
      </c>
      <c r="G861" s="10">
        <f t="shared" si="86"/>
        <v>48.02</v>
      </c>
      <c r="H861" s="10">
        <f t="shared" si="87"/>
        <v>92.48652</v>
      </c>
      <c r="I861" s="10">
        <f t="shared" si="88"/>
        <v>115.60815</v>
      </c>
      <c r="J861" s="10">
        <f t="shared" si="89"/>
        <v>101.735172</v>
      </c>
    </row>
    <row r="862" spans="1:10" ht="21.75" customHeight="1">
      <c r="A862" s="21" t="s">
        <v>705</v>
      </c>
      <c r="B862" s="32" t="s">
        <v>751</v>
      </c>
      <c r="C862" s="14" t="s">
        <v>515</v>
      </c>
      <c r="D862" s="9" t="s">
        <v>221</v>
      </c>
      <c r="E862" s="10">
        <v>96.04</v>
      </c>
      <c r="F862" s="10">
        <v>3</v>
      </c>
      <c r="G862" s="10">
        <f t="shared" si="86"/>
        <v>288.12</v>
      </c>
      <c r="H862" s="10">
        <f t="shared" si="87"/>
        <v>554.91912</v>
      </c>
      <c r="I862" s="10">
        <f t="shared" si="88"/>
        <v>693.6489</v>
      </c>
      <c r="J862" s="10">
        <f t="shared" si="89"/>
        <v>610.4110320000001</v>
      </c>
    </row>
    <row r="863" spans="1:10" ht="21.75" customHeight="1">
      <c r="A863" s="21" t="s">
        <v>706</v>
      </c>
      <c r="B863" s="32" t="s">
        <v>752</v>
      </c>
      <c r="C863" s="14" t="s">
        <v>515</v>
      </c>
      <c r="D863" s="9" t="s">
        <v>221</v>
      </c>
      <c r="E863" s="10">
        <v>96.04</v>
      </c>
      <c r="F863" s="10">
        <v>1.5</v>
      </c>
      <c r="G863" s="10">
        <f t="shared" si="86"/>
        <v>144.06</v>
      </c>
      <c r="H863" s="10">
        <f t="shared" si="87"/>
        <v>277.45956</v>
      </c>
      <c r="I863" s="10">
        <f t="shared" si="88"/>
        <v>346.82445</v>
      </c>
      <c r="J863" s="10">
        <f t="shared" si="89"/>
        <v>305.20551600000005</v>
      </c>
    </row>
    <row r="864" spans="1:10" ht="21.75" customHeight="1">
      <c r="A864" s="21" t="s">
        <v>707</v>
      </c>
      <c r="B864" s="32" t="s">
        <v>743</v>
      </c>
      <c r="C864" s="14" t="s">
        <v>515</v>
      </c>
      <c r="D864" s="9" t="s">
        <v>221</v>
      </c>
      <c r="E864" s="10">
        <v>96.04</v>
      </c>
      <c r="F864" s="10">
        <v>0.35</v>
      </c>
      <c r="G864" s="10">
        <f t="shared" si="86"/>
        <v>33.614</v>
      </c>
      <c r="H864" s="10">
        <f t="shared" si="87"/>
        <v>64.74056399999999</v>
      </c>
      <c r="I864" s="10">
        <f t="shared" si="88"/>
        <v>80.925705</v>
      </c>
      <c r="J864" s="10">
        <f t="shared" si="89"/>
        <v>71.2146204</v>
      </c>
    </row>
    <row r="865" spans="1:10" ht="21.75" customHeight="1">
      <c r="A865" s="21" t="s">
        <v>708</v>
      </c>
      <c r="B865" s="32" t="s">
        <v>753</v>
      </c>
      <c r="C865" s="14" t="s">
        <v>515</v>
      </c>
      <c r="D865" s="9" t="s">
        <v>221</v>
      </c>
      <c r="E865" s="10">
        <v>96.04</v>
      </c>
      <c r="F865" s="10">
        <v>0.33</v>
      </c>
      <c r="G865" s="10">
        <f t="shared" si="86"/>
        <v>31.693200000000004</v>
      </c>
      <c r="H865" s="10">
        <f t="shared" si="87"/>
        <v>61.04110320000001</v>
      </c>
      <c r="I865" s="10">
        <f t="shared" si="88"/>
        <v>76.30137900000001</v>
      </c>
      <c r="J865" s="10">
        <f t="shared" si="89"/>
        <v>67.14521352000001</v>
      </c>
    </row>
    <row r="866" spans="1:10" ht="21.75" customHeight="1">
      <c r="A866" s="21" t="s">
        <v>709</v>
      </c>
      <c r="B866" s="32" t="s">
        <v>754</v>
      </c>
      <c r="C866" s="14" t="s">
        <v>515</v>
      </c>
      <c r="D866" s="9" t="s">
        <v>221</v>
      </c>
      <c r="E866" s="10">
        <v>96.04</v>
      </c>
      <c r="F866" s="10">
        <v>2.5</v>
      </c>
      <c r="G866" s="10">
        <f t="shared" si="86"/>
        <v>240.10000000000002</v>
      </c>
      <c r="H866" s="10">
        <f t="shared" si="87"/>
        <v>462.43260000000004</v>
      </c>
      <c r="I866" s="10">
        <f t="shared" si="88"/>
        <v>578.04075</v>
      </c>
      <c r="J866" s="10">
        <f t="shared" si="89"/>
        <v>508.67586000000006</v>
      </c>
    </row>
    <row r="867" spans="1:10" ht="27" customHeight="1">
      <c r="A867" s="79" t="s">
        <v>755</v>
      </c>
      <c r="B867" s="79"/>
      <c r="C867" s="84"/>
      <c r="D867" s="84"/>
      <c r="E867" s="84"/>
      <c r="F867" s="84"/>
      <c r="G867" s="84"/>
      <c r="H867" s="84"/>
      <c r="I867" s="84"/>
      <c r="J867" s="84"/>
    </row>
    <row r="868" spans="1:10" ht="21.75" customHeight="1">
      <c r="A868" s="21" t="s">
        <v>710</v>
      </c>
      <c r="B868" s="32" t="s">
        <v>756</v>
      </c>
      <c r="C868" s="14" t="s">
        <v>515</v>
      </c>
      <c r="D868" s="9" t="s">
        <v>799</v>
      </c>
      <c r="E868" s="10">
        <v>119.37</v>
      </c>
      <c r="F868" s="10">
        <v>1</v>
      </c>
      <c r="G868" s="10">
        <f>SUM(E868*F868)</f>
        <v>119.37</v>
      </c>
      <c r="H868" s="10">
        <f>SUM(G868*1.926)</f>
        <v>229.90662</v>
      </c>
      <c r="I868" s="10">
        <f>SUM(H868*1.25)</f>
        <v>287.383275</v>
      </c>
      <c r="J868" s="10">
        <f>SUM(H868*1.1)</f>
        <v>252.89728200000002</v>
      </c>
    </row>
    <row r="869" spans="1:10" ht="21.75" customHeight="1">
      <c r="A869" s="21" t="s">
        <v>711</v>
      </c>
      <c r="B869" s="32" t="s">
        <v>757</v>
      </c>
      <c r="C869" s="14" t="s">
        <v>515</v>
      </c>
      <c r="D869" s="9" t="s">
        <v>799</v>
      </c>
      <c r="E869" s="10">
        <v>119.37</v>
      </c>
      <c r="F869" s="10">
        <v>0.95</v>
      </c>
      <c r="G869" s="10">
        <f aca="true" t="shared" si="90" ref="G869:G877">SUM(E869*F869)</f>
        <v>113.4015</v>
      </c>
      <c r="H869" s="10">
        <f aca="true" t="shared" si="91" ref="H869:H880">SUM(G869*1.926)</f>
        <v>218.41128899999998</v>
      </c>
      <c r="I869" s="10">
        <f aca="true" t="shared" si="92" ref="I869:I877">SUM(H869*1.25)</f>
        <v>273.01411125</v>
      </c>
      <c r="J869" s="10">
        <f aca="true" t="shared" si="93" ref="J869:J877">SUM(H869*1.1)</f>
        <v>240.2524179</v>
      </c>
    </row>
    <row r="870" spans="1:10" ht="43.5" customHeight="1">
      <c r="A870" s="21" t="s">
        <v>712</v>
      </c>
      <c r="B870" s="32" t="s">
        <v>758</v>
      </c>
      <c r="C870" s="14" t="s">
        <v>515</v>
      </c>
      <c r="D870" s="9" t="s">
        <v>799</v>
      </c>
      <c r="E870" s="10">
        <v>119.37</v>
      </c>
      <c r="F870" s="10">
        <v>2.5</v>
      </c>
      <c r="G870" s="10">
        <f t="shared" si="90"/>
        <v>298.425</v>
      </c>
      <c r="H870" s="10">
        <f t="shared" si="91"/>
        <v>574.76655</v>
      </c>
      <c r="I870" s="10">
        <f t="shared" si="92"/>
        <v>718.4581875000001</v>
      </c>
      <c r="J870" s="10">
        <f t="shared" si="93"/>
        <v>632.2432050000001</v>
      </c>
    </row>
    <row r="871" spans="1:10" ht="21.75" customHeight="1">
      <c r="A871" s="21" t="s">
        <v>713</v>
      </c>
      <c r="B871" s="32" t="s">
        <v>759</v>
      </c>
      <c r="C871" s="14" t="s">
        <v>515</v>
      </c>
      <c r="D871" s="9" t="s">
        <v>799</v>
      </c>
      <c r="E871" s="10">
        <v>119.37</v>
      </c>
      <c r="F871" s="10"/>
      <c r="G871" s="10">
        <f t="shared" si="90"/>
        <v>0</v>
      </c>
      <c r="H871" s="10">
        <f t="shared" si="91"/>
        <v>0</v>
      </c>
      <c r="I871" s="10">
        <f t="shared" si="92"/>
        <v>0</v>
      </c>
      <c r="J871" s="10">
        <f t="shared" si="93"/>
        <v>0</v>
      </c>
    </row>
    <row r="872" spans="1:10" ht="41.25" customHeight="1">
      <c r="A872" s="7" t="s">
        <v>1292</v>
      </c>
      <c r="B872" s="7" t="s">
        <v>1509</v>
      </c>
      <c r="C872" s="33" t="s">
        <v>373</v>
      </c>
      <c r="D872" s="33" t="s">
        <v>366</v>
      </c>
      <c r="E872" s="33" t="s">
        <v>1293</v>
      </c>
      <c r="F872" s="34" t="s">
        <v>1294</v>
      </c>
      <c r="G872" s="33" t="s">
        <v>1510</v>
      </c>
      <c r="H872" s="33" t="s">
        <v>1295</v>
      </c>
      <c r="I872" s="33" t="s">
        <v>318</v>
      </c>
      <c r="J872" s="33" t="s">
        <v>453</v>
      </c>
    </row>
    <row r="873" spans="1:10" ht="21.75" customHeight="1">
      <c r="A873" s="21" t="s">
        <v>714</v>
      </c>
      <c r="B873" s="32" t="s">
        <v>760</v>
      </c>
      <c r="C873" s="14" t="s">
        <v>515</v>
      </c>
      <c r="D873" s="9" t="s">
        <v>799</v>
      </c>
      <c r="E873" s="10">
        <v>119.37</v>
      </c>
      <c r="F873" s="10">
        <v>0.85</v>
      </c>
      <c r="G873" s="10">
        <f t="shared" si="90"/>
        <v>101.4645</v>
      </c>
      <c r="H873" s="10">
        <f t="shared" si="91"/>
        <v>195.420627</v>
      </c>
      <c r="I873" s="10">
        <f t="shared" si="92"/>
        <v>244.27578375</v>
      </c>
      <c r="J873" s="10">
        <f t="shared" si="93"/>
        <v>214.96268970000003</v>
      </c>
    </row>
    <row r="874" spans="1:10" ht="21.75" customHeight="1">
      <c r="A874" s="21" t="s">
        <v>715</v>
      </c>
      <c r="B874" s="32" t="s">
        <v>761</v>
      </c>
      <c r="C874" s="14" t="s">
        <v>515</v>
      </c>
      <c r="D874" s="9" t="s">
        <v>799</v>
      </c>
      <c r="E874" s="10">
        <v>119.37</v>
      </c>
      <c r="F874" s="10">
        <v>2.95</v>
      </c>
      <c r="G874" s="10">
        <f t="shared" si="90"/>
        <v>352.1415</v>
      </c>
      <c r="H874" s="10">
        <f t="shared" si="91"/>
        <v>678.224529</v>
      </c>
      <c r="I874" s="10">
        <f t="shared" si="92"/>
        <v>847.78066125</v>
      </c>
      <c r="J874" s="10">
        <f t="shared" si="93"/>
        <v>746.0469819</v>
      </c>
    </row>
    <row r="875" spans="1:10" ht="21.75" customHeight="1">
      <c r="A875" s="21" t="s">
        <v>716</v>
      </c>
      <c r="B875" s="32" t="s">
        <v>759</v>
      </c>
      <c r="C875" s="14" t="s">
        <v>515</v>
      </c>
      <c r="D875" s="9" t="s">
        <v>799</v>
      </c>
      <c r="E875" s="10">
        <v>119.37</v>
      </c>
      <c r="F875" s="10">
        <v>2.7</v>
      </c>
      <c r="G875" s="10">
        <f t="shared" si="90"/>
        <v>322.29900000000004</v>
      </c>
      <c r="H875" s="10">
        <f t="shared" si="91"/>
        <v>620.747874</v>
      </c>
      <c r="I875" s="10">
        <f t="shared" si="92"/>
        <v>775.9348425000001</v>
      </c>
      <c r="J875" s="10">
        <f t="shared" si="93"/>
        <v>682.8226614000001</v>
      </c>
    </row>
    <row r="876" spans="1:10" ht="37.5" customHeight="1">
      <c r="A876" s="21" t="s">
        <v>717</v>
      </c>
      <c r="B876" s="32" t="s">
        <v>762</v>
      </c>
      <c r="C876" s="14" t="s">
        <v>515</v>
      </c>
      <c r="D876" s="9" t="s">
        <v>799</v>
      </c>
      <c r="E876" s="10">
        <v>119.37</v>
      </c>
      <c r="F876" s="10">
        <v>2.7</v>
      </c>
      <c r="G876" s="10">
        <f t="shared" si="90"/>
        <v>322.29900000000004</v>
      </c>
      <c r="H876" s="10">
        <f t="shared" si="91"/>
        <v>620.747874</v>
      </c>
      <c r="I876" s="10">
        <f t="shared" si="92"/>
        <v>775.9348425000001</v>
      </c>
      <c r="J876" s="10">
        <f t="shared" si="93"/>
        <v>682.8226614000001</v>
      </c>
    </row>
    <row r="877" spans="1:10" ht="22.5" customHeight="1">
      <c r="A877" s="21" t="s">
        <v>718</v>
      </c>
      <c r="B877" s="32" t="s">
        <v>763</v>
      </c>
      <c r="C877" s="14" t="s">
        <v>515</v>
      </c>
      <c r="D877" s="9" t="s">
        <v>799</v>
      </c>
      <c r="E877" s="10">
        <v>119.37</v>
      </c>
      <c r="F877" s="10">
        <v>2.2</v>
      </c>
      <c r="G877" s="10">
        <f t="shared" si="90"/>
        <v>262.61400000000003</v>
      </c>
      <c r="H877" s="10">
        <f t="shared" si="91"/>
        <v>505.79456400000004</v>
      </c>
      <c r="I877" s="10">
        <f t="shared" si="92"/>
        <v>632.243205</v>
      </c>
      <c r="J877" s="10">
        <f t="shared" si="93"/>
        <v>556.3740204000001</v>
      </c>
    </row>
    <row r="878" spans="1:10" ht="20.25" customHeight="1">
      <c r="A878" s="86" t="s">
        <v>764</v>
      </c>
      <c r="B878" s="86"/>
      <c r="C878" s="84"/>
      <c r="D878" s="84"/>
      <c r="E878" s="84"/>
      <c r="F878" s="84"/>
      <c r="G878" s="84"/>
      <c r="H878" s="84"/>
      <c r="I878" s="84"/>
      <c r="J878" s="84"/>
    </row>
    <row r="879" spans="1:10" ht="33.75" customHeight="1">
      <c r="A879" s="74" t="s">
        <v>719</v>
      </c>
      <c r="B879" s="32" t="s">
        <v>765</v>
      </c>
      <c r="C879" s="84" t="s">
        <v>92</v>
      </c>
      <c r="D879" s="9" t="s">
        <v>222</v>
      </c>
      <c r="E879" s="10">
        <v>85.75</v>
      </c>
      <c r="F879" s="10">
        <v>0.9</v>
      </c>
      <c r="G879" s="10">
        <f>SUM(E879*F879)</f>
        <v>77.175</v>
      </c>
      <c r="H879" s="10">
        <f t="shared" si="91"/>
        <v>148.63905</v>
      </c>
      <c r="I879" s="10">
        <f>SUM(H879*1.25)</f>
        <v>185.7988125</v>
      </c>
      <c r="J879" s="10">
        <f>SUM(H879*1.1)</f>
        <v>163.50295500000001</v>
      </c>
    </row>
    <row r="880" spans="1:10" ht="24" customHeight="1">
      <c r="A880" s="74"/>
      <c r="B880" s="14" t="s">
        <v>766</v>
      </c>
      <c r="C880" s="84"/>
      <c r="D880" s="68" t="s">
        <v>222</v>
      </c>
      <c r="E880" s="10">
        <v>85.75</v>
      </c>
      <c r="F880" s="10">
        <v>1.42</v>
      </c>
      <c r="G880" s="10">
        <f aca="true" t="shared" si="94" ref="G880:G909">SUM(E880*F880)</f>
        <v>121.765</v>
      </c>
      <c r="H880" s="10">
        <f t="shared" si="91"/>
        <v>234.51939</v>
      </c>
      <c r="I880" s="10">
        <f>SUM(H880*1.25)</f>
        <v>293.14923749999997</v>
      </c>
      <c r="J880" s="10">
        <f>SUM(H880*1.1)</f>
        <v>257.971329</v>
      </c>
    </row>
    <row r="881" spans="1:10" ht="32.25" customHeight="1">
      <c r="A881" s="74"/>
      <c r="B881" s="32" t="s">
        <v>767</v>
      </c>
      <c r="C881" s="84"/>
      <c r="D881" s="68"/>
      <c r="E881" s="73"/>
      <c r="F881" s="73"/>
      <c r="G881" s="73"/>
      <c r="H881" s="73"/>
      <c r="I881" s="73"/>
      <c r="J881" s="73"/>
    </row>
    <row r="882" spans="1:10" ht="39" customHeight="1">
      <c r="A882" s="74" t="s">
        <v>720</v>
      </c>
      <c r="B882" s="32" t="s">
        <v>253</v>
      </c>
      <c r="C882" s="84" t="s">
        <v>770</v>
      </c>
      <c r="D882" s="9" t="s">
        <v>222</v>
      </c>
      <c r="E882" s="10">
        <v>85.75</v>
      </c>
      <c r="F882" s="10">
        <v>2.84</v>
      </c>
      <c r="G882" s="10">
        <f t="shared" si="94"/>
        <v>243.53</v>
      </c>
      <c r="H882" s="10">
        <f>SUM(G882*1.926)</f>
        <v>469.03878</v>
      </c>
      <c r="I882" s="10">
        <f>SUM(H882*1.25)</f>
        <v>586.2984749999999</v>
      </c>
      <c r="J882" s="10">
        <f>SUM(H882*1.1)</f>
        <v>515.942658</v>
      </c>
    </row>
    <row r="883" spans="1:10" ht="21" customHeight="1">
      <c r="A883" s="74"/>
      <c r="B883" s="14" t="s">
        <v>768</v>
      </c>
      <c r="C883" s="84"/>
      <c r="D883" s="9" t="s">
        <v>222</v>
      </c>
      <c r="E883" s="10">
        <v>85.75</v>
      </c>
      <c r="F883" s="10">
        <v>3.38</v>
      </c>
      <c r="G883" s="10">
        <f t="shared" si="94"/>
        <v>289.835</v>
      </c>
      <c r="H883" s="10">
        <f aca="true" t="shared" si="95" ref="H883:H909">SUM(G883*1.926)</f>
        <v>558.2222099999999</v>
      </c>
      <c r="I883" s="10">
        <f aca="true" t="shared" si="96" ref="I883:I909">SUM(H883*1.25)</f>
        <v>697.7777624999999</v>
      </c>
      <c r="J883" s="10">
        <f aca="true" t="shared" si="97" ref="J883:J909">SUM(H883*1.1)</f>
        <v>614.0444309999999</v>
      </c>
    </row>
    <row r="884" spans="1:10" ht="21" customHeight="1">
      <c r="A884" s="74"/>
      <c r="B884" s="23" t="s">
        <v>769</v>
      </c>
      <c r="C884" s="84"/>
      <c r="D884" s="9" t="s">
        <v>222</v>
      </c>
      <c r="E884" s="10">
        <v>85.75</v>
      </c>
      <c r="F884" s="10">
        <v>4</v>
      </c>
      <c r="G884" s="10">
        <f t="shared" si="94"/>
        <v>343</v>
      </c>
      <c r="H884" s="10">
        <f t="shared" si="95"/>
        <v>660.6179999999999</v>
      </c>
      <c r="I884" s="10">
        <f t="shared" si="96"/>
        <v>825.7724999999999</v>
      </c>
      <c r="J884" s="10">
        <f t="shared" si="97"/>
        <v>726.6798</v>
      </c>
    </row>
    <row r="885" spans="1:10" ht="21" customHeight="1">
      <c r="A885" s="74"/>
      <c r="B885" s="23" t="s">
        <v>1078</v>
      </c>
      <c r="C885" s="84"/>
      <c r="D885" s="9" t="s">
        <v>222</v>
      </c>
      <c r="E885" s="10">
        <v>85.75</v>
      </c>
      <c r="F885" s="10">
        <v>4.78</v>
      </c>
      <c r="G885" s="10">
        <f t="shared" si="94"/>
        <v>409.88500000000005</v>
      </c>
      <c r="H885" s="10">
        <f t="shared" si="95"/>
        <v>789.4385100000001</v>
      </c>
      <c r="I885" s="10">
        <f t="shared" si="96"/>
        <v>986.7981375</v>
      </c>
      <c r="J885" s="10">
        <f t="shared" si="97"/>
        <v>868.3823610000002</v>
      </c>
    </row>
    <row r="886" spans="1:10" ht="30" customHeight="1">
      <c r="A886" s="74" t="s">
        <v>721</v>
      </c>
      <c r="B886" s="32" t="s">
        <v>411</v>
      </c>
      <c r="C886" s="84" t="s">
        <v>771</v>
      </c>
      <c r="D886" s="9" t="s">
        <v>222</v>
      </c>
      <c r="E886" s="10">
        <v>85.75</v>
      </c>
      <c r="F886" s="10">
        <v>0.86</v>
      </c>
      <c r="G886" s="10">
        <f t="shared" si="94"/>
        <v>73.745</v>
      </c>
      <c r="H886" s="10">
        <f t="shared" si="95"/>
        <v>142.03287</v>
      </c>
      <c r="I886" s="10">
        <f t="shared" si="96"/>
        <v>177.5410875</v>
      </c>
      <c r="J886" s="10">
        <f t="shared" si="97"/>
        <v>156.23615700000002</v>
      </c>
    </row>
    <row r="887" spans="1:10" ht="21" customHeight="1">
      <c r="A887" s="74"/>
      <c r="B887" s="14" t="s">
        <v>768</v>
      </c>
      <c r="C887" s="84"/>
      <c r="D887" s="9" t="s">
        <v>222</v>
      </c>
      <c r="E887" s="10">
        <v>85.75</v>
      </c>
      <c r="F887" s="10">
        <v>1.02</v>
      </c>
      <c r="G887" s="10">
        <f t="shared" si="94"/>
        <v>87.465</v>
      </c>
      <c r="H887" s="10">
        <f t="shared" si="95"/>
        <v>168.45759</v>
      </c>
      <c r="I887" s="10">
        <f t="shared" si="96"/>
        <v>210.5719875</v>
      </c>
      <c r="J887" s="10">
        <f t="shared" si="97"/>
        <v>185.30334900000003</v>
      </c>
    </row>
    <row r="888" spans="1:10" ht="21" customHeight="1">
      <c r="A888" s="74"/>
      <c r="B888" s="14" t="s">
        <v>769</v>
      </c>
      <c r="C888" s="84"/>
      <c r="D888" s="9" t="s">
        <v>222</v>
      </c>
      <c r="E888" s="10">
        <v>85.75</v>
      </c>
      <c r="F888" s="10">
        <v>1.2</v>
      </c>
      <c r="G888" s="10">
        <f t="shared" si="94"/>
        <v>102.89999999999999</v>
      </c>
      <c r="H888" s="10">
        <f t="shared" si="95"/>
        <v>198.1854</v>
      </c>
      <c r="I888" s="10">
        <f t="shared" si="96"/>
        <v>247.73174999999998</v>
      </c>
      <c r="J888" s="10">
        <f t="shared" si="97"/>
        <v>218.00394</v>
      </c>
    </row>
    <row r="889" spans="1:10" ht="21" customHeight="1">
      <c r="A889" s="74"/>
      <c r="B889" s="14" t="s">
        <v>1078</v>
      </c>
      <c r="C889" s="84"/>
      <c r="D889" s="9" t="s">
        <v>222</v>
      </c>
      <c r="E889" s="10">
        <v>85.75</v>
      </c>
      <c r="F889" s="10">
        <v>1.44</v>
      </c>
      <c r="G889" s="10">
        <f t="shared" si="94"/>
        <v>123.47999999999999</v>
      </c>
      <c r="H889" s="10">
        <f t="shared" si="95"/>
        <v>237.82247999999998</v>
      </c>
      <c r="I889" s="10">
        <f t="shared" si="96"/>
        <v>297.2781</v>
      </c>
      <c r="J889" s="10">
        <f t="shared" si="97"/>
        <v>261.604728</v>
      </c>
    </row>
    <row r="890" spans="1:10" ht="30">
      <c r="A890" s="74" t="s">
        <v>722</v>
      </c>
      <c r="B890" s="32" t="s">
        <v>773</v>
      </c>
      <c r="C890" s="84" t="s">
        <v>772</v>
      </c>
      <c r="D890" s="9" t="s">
        <v>222</v>
      </c>
      <c r="E890" s="10">
        <v>85.75</v>
      </c>
      <c r="F890" s="10">
        <v>0.94</v>
      </c>
      <c r="G890" s="10">
        <f t="shared" si="94"/>
        <v>80.60499999999999</v>
      </c>
      <c r="H890" s="10">
        <f t="shared" si="95"/>
        <v>155.24522999999996</v>
      </c>
      <c r="I890" s="10">
        <f t="shared" si="96"/>
        <v>194.05653749999996</v>
      </c>
      <c r="J890" s="10">
        <f t="shared" si="97"/>
        <v>170.76975299999998</v>
      </c>
    </row>
    <row r="891" spans="1:10" ht="24" customHeight="1">
      <c r="A891" s="74"/>
      <c r="B891" s="14" t="s">
        <v>774</v>
      </c>
      <c r="C891" s="84"/>
      <c r="D891" s="9" t="s">
        <v>222</v>
      </c>
      <c r="E891" s="10">
        <v>85.75</v>
      </c>
      <c r="F891" s="10">
        <v>1.3</v>
      </c>
      <c r="G891" s="10">
        <f t="shared" si="94"/>
        <v>111.47500000000001</v>
      </c>
      <c r="H891" s="10">
        <f t="shared" si="95"/>
        <v>214.70085</v>
      </c>
      <c r="I891" s="10">
        <f t="shared" si="96"/>
        <v>268.3760625</v>
      </c>
      <c r="J891" s="10">
        <f t="shared" si="97"/>
        <v>236.17093500000001</v>
      </c>
    </row>
    <row r="892" spans="1:10" ht="33.75" customHeight="1">
      <c r="A892" s="9" t="s">
        <v>723</v>
      </c>
      <c r="B892" s="32" t="s">
        <v>776</v>
      </c>
      <c r="C892" s="14" t="s">
        <v>1235</v>
      </c>
      <c r="D892" s="9" t="s">
        <v>222</v>
      </c>
      <c r="E892" s="10">
        <v>85.75</v>
      </c>
      <c r="F892" s="10">
        <v>0.65</v>
      </c>
      <c r="G892" s="10">
        <f t="shared" si="94"/>
        <v>55.737500000000004</v>
      </c>
      <c r="H892" s="10">
        <f t="shared" si="95"/>
        <v>107.350425</v>
      </c>
      <c r="I892" s="10">
        <f t="shared" si="96"/>
        <v>134.18803125</v>
      </c>
      <c r="J892" s="10">
        <f t="shared" si="97"/>
        <v>118.08546750000001</v>
      </c>
    </row>
    <row r="893" spans="1:10" ht="60" customHeight="1">
      <c r="A893" s="9" t="s">
        <v>724</v>
      </c>
      <c r="B893" s="32" t="s">
        <v>775</v>
      </c>
      <c r="C893" s="14" t="s">
        <v>1299</v>
      </c>
      <c r="D893" s="9" t="s">
        <v>222</v>
      </c>
      <c r="E893" s="10">
        <v>85.75</v>
      </c>
      <c r="F893" s="10">
        <v>1.5</v>
      </c>
      <c r="G893" s="10">
        <f t="shared" si="94"/>
        <v>128.625</v>
      </c>
      <c r="H893" s="10">
        <f t="shared" si="95"/>
        <v>247.73175</v>
      </c>
      <c r="I893" s="10">
        <f t="shared" si="96"/>
        <v>309.6646875</v>
      </c>
      <c r="J893" s="10">
        <f t="shared" si="97"/>
        <v>272.504925</v>
      </c>
    </row>
    <row r="894" spans="1:10" ht="42.75" customHeight="1">
      <c r="A894" s="7" t="s">
        <v>1292</v>
      </c>
      <c r="B894" s="7" t="s">
        <v>1509</v>
      </c>
      <c r="C894" s="33" t="s">
        <v>373</v>
      </c>
      <c r="D894" s="33" t="s">
        <v>366</v>
      </c>
      <c r="E894" s="33" t="s">
        <v>1293</v>
      </c>
      <c r="F894" s="34" t="s">
        <v>1294</v>
      </c>
      <c r="G894" s="33" t="s">
        <v>1510</v>
      </c>
      <c r="H894" s="33" t="s">
        <v>1295</v>
      </c>
      <c r="I894" s="33" t="s">
        <v>318</v>
      </c>
      <c r="J894" s="33" t="s">
        <v>453</v>
      </c>
    </row>
    <row r="895" spans="1:10" ht="51.75" customHeight="1">
      <c r="A895" s="9" t="s">
        <v>725</v>
      </c>
      <c r="B895" s="32" t="s">
        <v>777</v>
      </c>
      <c r="C895" s="14" t="s">
        <v>1299</v>
      </c>
      <c r="D895" s="9" t="s">
        <v>222</v>
      </c>
      <c r="E895" s="10">
        <v>85.75</v>
      </c>
      <c r="F895" s="10">
        <v>0.33</v>
      </c>
      <c r="G895" s="10">
        <f t="shared" si="94"/>
        <v>28.297500000000003</v>
      </c>
      <c r="H895" s="10">
        <f t="shared" si="95"/>
        <v>54.50098500000001</v>
      </c>
      <c r="I895" s="10">
        <f t="shared" si="96"/>
        <v>68.12623125</v>
      </c>
      <c r="J895" s="10">
        <f t="shared" si="97"/>
        <v>59.95108350000001</v>
      </c>
    </row>
    <row r="896" spans="1:10" ht="53.25" customHeight="1">
      <c r="A896" s="9" t="s">
        <v>726</v>
      </c>
      <c r="B896" s="32" t="s">
        <v>778</v>
      </c>
      <c r="C896" s="14" t="s">
        <v>1299</v>
      </c>
      <c r="D896" s="9" t="s">
        <v>222</v>
      </c>
      <c r="E896" s="10">
        <v>85.75</v>
      </c>
      <c r="F896" s="10">
        <v>0.25</v>
      </c>
      <c r="G896" s="10">
        <f t="shared" si="94"/>
        <v>21.4375</v>
      </c>
      <c r="H896" s="10">
        <f t="shared" si="95"/>
        <v>41.288624999999996</v>
      </c>
      <c r="I896" s="10">
        <f t="shared" si="96"/>
        <v>51.610781249999995</v>
      </c>
      <c r="J896" s="10">
        <f t="shared" si="97"/>
        <v>45.4174875</v>
      </c>
    </row>
    <row r="897" spans="1:10" ht="62.25" customHeight="1">
      <c r="A897" s="9" t="s">
        <v>727</v>
      </c>
      <c r="B897" s="32" t="s">
        <v>779</v>
      </c>
      <c r="C897" s="14" t="s">
        <v>125</v>
      </c>
      <c r="D897" s="9" t="s">
        <v>222</v>
      </c>
      <c r="E897" s="10">
        <v>85.75</v>
      </c>
      <c r="F897" s="10">
        <v>0.65</v>
      </c>
      <c r="G897" s="10">
        <f t="shared" si="94"/>
        <v>55.737500000000004</v>
      </c>
      <c r="H897" s="10">
        <f t="shared" si="95"/>
        <v>107.350425</v>
      </c>
      <c r="I897" s="10">
        <f t="shared" si="96"/>
        <v>134.18803125</v>
      </c>
      <c r="J897" s="10">
        <f t="shared" si="97"/>
        <v>118.08546750000001</v>
      </c>
    </row>
    <row r="898" spans="1:10" ht="33" customHeight="1">
      <c r="A898" s="9" t="s">
        <v>728</v>
      </c>
      <c r="B898" s="32" t="s">
        <v>780</v>
      </c>
      <c r="C898" s="14" t="s">
        <v>125</v>
      </c>
      <c r="D898" s="9" t="s">
        <v>222</v>
      </c>
      <c r="E898" s="10">
        <v>85.75</v>
      </c>
      <c r="F898" s="10">
        <v>1.04</v>
      </c>
      <c r="G898" s="10">
        <f t="shared" si="94"/>
        <v>89.18</v>
      </c>
      <c r="H898" s="10">
        <f t="shared" si="95"/>
        <v>171.76068</v>
      </c>
      <c r="I898" s="10">
        <f t="shared" si="96"/>
        <v>214.70085</v>
      </c>
      <c r="J898" s="10">
        <f t="shared" si="97"/>
        <v>188.93674800000002</v>
      </c>
    </row>
    <row r="899" spans="1:10" ht="29.25" customHeight="1">
      <c r="A899" s="9" t="s">
        <v>729</v>
      </c>
      <c r="B899" s="32" t="s">
        <v>781</v>
      </c>
      <c r="C899" s="14" t="s">
        <v>103</v>
      </c>
      <c r="D899" s="9" t="s">
        <v>222</v>
      </c>
      <c r="E899" s="10">
        <v>85.75</v>
      </c>
      <c r="F899" s="10">
        <v>0.39</v>
      </c>
      <c r="G899" s="10">
        <f t="shared" si="94"/>
        <v>33.4425</v>
      </c>
      <c r="H899" s="10">
        <f t="shared" si="95"/>
        <v>64.410255</v>
      </c>
      <c r="I899" s="10">
        <f t="shared" si="96"/>
        <v>80.51281875000001</v>
      </c>
      <c r="J899" s="10">
        <f t="shared" si="97"/>
        <v>70.85128050000002</v>
      </c>
    </row>
    <row r="900" spans="1:10" ht="35.25" customHeight="1">
      <c r="A900" s="9" t="s">
        <v>730</v>
      </c>
      <c r="B900" s="32" t="s">
        <v>782</v>
      </c>
      <c r="C900" s="14" t="s">
        <v>103</v>
      </c>
      <c r="D900" s="9" t="s">
        <v>222</v>
      </c>
      <c r="E900" s="10">
        <v>85.75</v>
      </c>
      <c r="F900" s="10">
        <v>0.52</v>
      </c>
      <c r="G900" s="10">
        <f t="shared" si="94"/>
        <v>44.59</v>
      </c>
      <c r="H900" s="10">
        <f t="shared" si="95"/>
        <v>85.88034</v>
      </c>
      <c r="I900" s="10">
        <f t="shared" si="96"/>
        <v>107.350425</v>
      </c>
      <c r="J900" s="10">
        <f t="shared" si="97"/>
        <v>94.46837400000001</v>
      </c>
    </row>
    <row r="901" spans="1:10" ht="39" customHeight="1">
      <c r="A901" s="9" t="s">
        <v>731</v>
      </c>
      <c r="B901" s="32" t="s">
        <v>783</v>
      </c>
      <c r="C901" s="14" t="s">
        <v>103</v>
      </c>
      <c r="D901" s="9" t="s">
        <v>222</v>
      </c>
      <c r="E901" s="10">
        <v>85.75</v>
      </c>
      <c r="F901" s="10">
        <v>0.2</v>
      </c>
      <c r="G901" s="10">
        <f t="shared" si="94"/>
        <v>17.150000000000002</v>
      </c>
      <c r="H901" s="10">
        <f t="shared" si="95"/>
        <v>33.0309</v>
      </c>
      <c r="I901" s="10">
        <f t="shared" si="96"/>
        <v>41.288625</v>
      </c>
      <c r="J901" s="10">
        <f t="shared" si="97"/>
        <v>36.33399000000001</v>
      </c>
    </row>
    <row r="902" spans="1:10" ht="30.75" customHeight="1">
      <c r="A902" s="74" t="s">
        <v>732</v>
      </c>
      <c r="B902" s="32" t="s">
        <v>784</v>
      </c>
      <c r="C902" s="84" t="s">
        <v>92</v>
      </c>
      <c r="D902" s="9" t="s">
        <v>222</v>
      </c>
      <c r="E902" s="10">
        <v>85.75</v>
      </c>
      <c r="F902" s="10">
        <v>1.46</v>
      </c>
      <c r="G902" s="10">
        <f t="shared" si="94"/>
        <v>125.195</v>
      </c>
      <c r="H902" s="10">
        <f t="shared" si="95"/>
        <v>241.12556999999998</v>
      </c>
      <c r="I902" s="10">
        <f t="shared" si="96"/>
        <v>301.40696249999996</v>
      </c>
      <c r="J902" s="10">
        <f t="shared" si="97"/>
        <v>265.238127</v>
      </c>
    </row>
    <row r="903" spans="1:10" ht="21.75" customHeight="1">
      <c r="A903" s="74"/>
      <c r="B903" s="14" t="s">
        <v>785</v>
      </c>
      <c r="C903" s="84"/>
      <c r="D903" s="9" t="s">
        <v>222</v>
      </c>
      <c r="E903" s="10">
        <v>85.75</v>
      </c>
      <c r="F903" s="10">
        <v>1.69</v>
      </c>
      <c r="G903" s="10">
        <f t="shared" si="94"/>
        <v>144.9175</v>
      </c>
      <c r="H903" s="10">
        <f t="shared" si="95"/>
        <v>279.11110499999995</v>
      </c>
      <c r="I903" s="10">
        <f t="shared" si="96"/>
        <v>348.88888124999994</v>
      </c>
      <c r="J903" s="10">
        <f t="shared" si="97"/>
        <v>307.02221549999996</v>
      </c>
    </row>
    <row r="904" spans="1:10" ht="21.75" customHeight="1">
      <c r="A904" s="74"/>
      <c r="B904" s="14" t="s">
        <v>1078</v>
      </c>
      <c r="C904" s="84"/>
      <c r="D904" s="9" t="s">
        <v>222</v>
      </c>
      <c r="E904" s="10">
        <v>85.75</v>
      </c>
      <c r="F904" s="10">
        <v>1.85</v>
      </c>
      <c r="G904" s="10">
        <f t="shared" si="94"/>
        <v>158.63750000000002</v>
      </c>
      <c r="H904" s="10">
        <f t="shared" si="95"/>
        <v>305.53582500000005</v>
      </c>
      <c r="I904" s="10">
        <f t="shared" si="96"/>
        <v>381.91978125</v>
      </c>
      <c r="J904" s="10">
        <f t="shared" si="97"/>
        <v>336.08940750000005</v>
      </c>
    </row>
    <row r="905" spans="1:10" ht="21.75" customHeight="1">
      <c r="A905" s="74" t="s">
        <v>733</v>
      </c>
      <c r="B905" s="32" t="s">
        <v>786</v>
      </c>
      <c r="C905" s="84" t="s">
        <v>92</v>
      </c>
      <c r="D905" s="9" t="s">
        <v>222</v>
      </c>
      <c r="E905" s="10">
        <v>85.75</v>
      </c>
      <c r="F905" s="10">
        <v>0.17</v>
      </c>
      <c r="G905" s="10">
        <f t="shared" si="94"/>
        <v>14.5775</v>
      </c>
      <c r="H905" s="10">
        <f t="shared" si="95"/>
        <v>28.076265</v>
      </c>
      <c r="I905" s="10">
        <f t="shared" si="96"/>
        <v>35.09533125</v>
      </c>
      <c r="J905" s="10">
        <f t="shared" si="97"/>
        <v>30.8838915</v>
      </c>
    </row>
    <row r="906" spans="1:10" ht="21.75" customHeight="1">
      <c r="A906" s="74"/>
      <c r="B906" s="14" t="s">
        <v>785</v>
      </c>
      <c r="C906" s="84"/>
      <c r="D906" s="9" t="s">
        <v>222</v>
      </c>
      <c r="E906" s="10">
        <v>85.75</v>
      </c>
      <c r="F906" s="10">
        <v>0.22</v>
      </c>
      <c r="G906" s="10">
        <f t="shared" si="94"/>
        <v>18.865</v>
      </c>
      <c r="H906" s="10">
        <f t="shared" si="95"/>
        <v>36.33398999999999</v>
      </c>
      <c r="I906" s="10">
        <f t="shared" si="96"/>
        <v>45.41748749999999</v>
      </c>
      <c r="J906" s="10">
        <f t="shared" si="97"/>
        <v>39.967389</v>
      </c>
    </row>
    <row r="907" spans="1:10" ht="21.75" customHeight="1">
      <c r="A907" s="74"/>
      <c r="B907" s="14" t="s">
        <v>1078</v>
      </c>
      <c r="C907" s="84"/>
      <c r="D907" s="9" t="s">
        <v>222</v>
      </c>
      <c r="E907" s="10">
        <v>85.75</v>
      </c>
      <c r="F907" s="10">
        <v>0.3</v>
      </c>
      <c r="G907" s="10">
        <f t="shared" si="94"/>
        <v>25.724999999999998</v>
      </c>
      <c r="H907" s="10">
        <f t="shared" si="95"/>
        <v>49.54635</v>
      </c>
      <c r="I907" s="10">
        <f t="shared" si="96"/>
        <v>61.932937499999994</v>
      </c>
      <c r="J907" s="10">
        <f t="shared" si="97"/>
        <v>54.500985</v>
      </c>
    </row>
    <row r="908" spans="1:10" ht="39.75" customHeight="1">
      <c r="A908" s="9" t="s">
        <v>734</v>
      </c>
      <c r="B908" s="32" t="s">
        <v>787</v>
      </c>
      <c r="C908" s="14" t="s">
        <v>103</v>
      </c>
      <c r="D908" s="9" t="s">
        <v>222</v>
      </c>
      <c r="E908" s="10">
        <v>85.75</v>
      </c>
      <c r="F908" s="10">
        <v>0.5</v>
      </c>
      <c r="G908" s="10">
        <f t="shared" si="94"/>
        <v>42.875</v>
      </c>
      <c r="H908" s="10">
        <f t="shared" si="95"/>
        <v>82.57724999999999</v>
      </c>
      <c r="I908" s="10">
        <f t="shared" si="96"/>
        <v>103.22156249999999</v>
      </c>
      <c r="J908" s="10">
        <f t="shared" si="97"/>
        <v>90.834975</v>
      </c>
    </row>
    <row r="909" spans="1:10" ht="63" customHeight="1">
      <c r="A909" s="9" t="s">
        <v>735</v>
      </c>
      <c r="B909" s="32" t="s">
        <v>788</v>
      </c>
      <c r="C909" s="14" t="s">
        <v>1299</v>
      </c>
      <c r="D909" s="9" t="s">
        <v>222</v>
      </c>
      <c r="E909" s="10">
        <v>85.75</v>
      </c>
      <c r="F909" s="10">
        <v>0.32</v>
      </c>
      <c r="G909" s="10">
        <f t="shared" si="94"/>
        <v>27.44</v>
      </c>
      <c r="H909" s="10">
        <f t="shared" si="95"/>
        <v>52.84944</v>
      </c>
      <c r="I909" s="10">
        <f t="shared" si="96"/>
        <v>66.0618</v>
      </c>
      <c r="J909" s="10">
        <f t="shared" si="97"/>
        <v>58.134384000000004</v>
      </c>
    </row>
    <row r="910" spans="1:10" ht="41.25" customHeight="1">
      <c r="A910" s="122" t="s">
        <v>789</v>
      </c>
      <c r="B910" s="123"/>
      <c r="C910" s="123"/>
      <c r="D910" s="123"/>
      <c r="E910" s="123"/>
      <c r="F910" s="123"/>
      <c r="G910" s="123"/>
      <c r="H910" s="123"/>
      <c r="I910" s="123"/>
      <c r="J910" s="124"/>
    </row>
    <row r="911" spans="1:10" ht="30" customHeight="1">
      <c r="A911" s="125" t="s">
        <v>412</v>
      </c>
      <c r="B911" s="116"/>
      <c r="C911" s="116"/>
      <c r="D911" s="116"/>
      <c r="E911" s="116"/>
      <c r="F911" s="116"/>
      <c r="G911" s="116"/>
      <c r="H911" s="116"/>
      <c r="I911" s="116"/>
      <c r="J911" s="126"/>
    </row>
    <row r="912" spans="1:10" ht="39" customHeight="1">
      <c r="A912" s="97" t="s">
        <v>413</v>
      </c>
      <c r="B912" s="98"/>
      <c r="C912" s="98"/>
      <c r="D912" s="98"/>
      <c r="E912" s="98"/>
      <c r="F912" s="98"/>
      <c r="G912" s="98"/>
      <c r="H912" s="98"/>
      <c r="I912" s="98"/>
      <c r="J912" s="99"/>
    </row>
    <row r="913" spans="1:10" ht="19.5" customHeight="1">
      <c r="A913" s="100" t="s">
        <v>790</v>
      </c>
      <c r="B913" s="101"/>
      <c r="C913" s="101"/>
      <c r="D913" s="101"/>
      <c r="E913" s="101"/>
      <c r="F913" s="101"/>
      <c r="G913" s="101"/>
      <c r="H913" s="101"/>
      <c r="I913" s="101"/>
      <c r="J913" s="102"/>
    </row>
    <row r="914" spans="1:10" ht="42.75">
      <c r="A914" s="57" t="s">
        <v>1292</v>
      </c>
      <c r="B914" s="57" t="s">
        <v>1509</v>
      </c>
      <c r="C914" s="44" t="s">
        <v>373</v>
      </c>
      <c r="D914" s="44" t="s">
        <v>366</v>
      </c>
      <c r="E914" s="44" t="s">
        <v>1293</v>
      </c>
      <c r="F914" s="45" t="s">
        <v>1294</v>
      </c>
      <c r="G914" s="44" t="s">
        <v>1510</v>
      </c>
      <c r="H914" s="44" t="s">
        <v>1295</v>
      </c>
      <c r="I914" s="44" t="s">
        <v>318</v>
      </c>
      <c r="J914" s="44" t="s">
        <v>453</v>
      </c>
    </row>
    <row r="915" spans="1:10" ht="19.5" customHeight="1">
      <c r="A915" s="86" t="s">
        <v>791</v>
      </c>
      <c r="B915" s="86"/>
      <c r="C915" s="74"/>
      <c r="D915" s="74"/>
      <c r="E915" s="74"/>
      <c r="F915" s="74"/>
      <c r="G915" s="74"/>
      <c r="H915" s="74"/>
      <c r="I915" s="74"/>
      <c r="J915" s="74"/>
    </row>
    <row r="916" spans="1:10" ht="21.75" customHeight="1">
      <c r="A916" s="9" t="s">
        <v>793</v>
      </c>
      <c r="B916" s="32" t="s">
        <v>794</v>
      </c>
      <c r="C916" s="14" t="s">
        <v>76</v>
      </c>
      <c r="D916" s="14" t="s">
        <v>108</v>
      </c>
      <c r="E916" s="20">
        <v>100.19</v>
      </c>
      <c r="F916" s="10">
        <v>5</v>
      </c>
      <c r="G916" s="10">
        <f>SUM(E916*F916)</f>
        <v>500.95</v>
      </c>
      <c r="H916" s="10">
        <f>SUM(G916*1.926)</f>
        <v>964.8296999999999</v>
      </c>
      <c r="I916" s="10">
        <f>SUM(H916*1.25)</f>
        <v>1206.0371249999998</v>
      </c>
      <c r="J916" s="10">
        <f>SUM(H916*1.1)</f>
        <v>1061.31267</v>
      </c>
    </row>
    <row r="917" spans="1:10" ht="21.75" customHeight="1">
      <c r="A917" s="86" t="s">
        <v>795</v>
      </c>
      <c r="B917" s="86"/>
      <c r="C917" s="84"/>
      <c r="D917" s="84"/>
      <c r="E917" s="84"/>
      <c r="F917" s="84"/>
      <c r="G917" s="84"/>
      <c r="H917" s="84"/>
      <c r="I917" s="84"/>
      <c r="J917" s="84"/>
    </row>
    <row r="918" spans="1:10" ht="43.5" customHeight="1">
      <c r="A918" s="8" t="s">
        <v>796</v>
      </c>
      <c r="B918" s="32" t="s">
        <v>797</v>
      </c>
      <c r="C918" s="14" t="s">
        <v>798</v>
      </c>
      <c r="D918" s="14" t="s">
        <v>1316</v>
      </c>
      <c r="E918" s="20">
        <v>89.34</v>
      </c>
      <c r="F918" s="10">
        <v>0.5</v>
      </c>
      <c r="G918" s="10">
        <f>SUM(E918*F918)</f>
        <v>44.67</v>
      </c>
      <c r="H918" s="10">
        <f>SUM(G918*1.926)</f>
        <v>86.03442</v>
      </c>
      <c r="I918" s="10">
        <f>SUM(H918*1.25)</f>
        <v>107.543025</v>
      </c>
      <c r="J918" s="10">
        <f>SUM(H918*1.1)</f>
        <v>94.637862</v>
      </c>
    </row>
    <row r="919" spans="1:10" ht="36.75" customHeight="1">
      <c r="A919" s="8" t="s">
        <v>1248</v>
      </c>
      <c r="B919" s="32" t="s">
        <v>1249</v>
      </c>
      <c r="C919" s="14" t="s">
        <v>1443</v>
      </c>
      <c r="D919" s="14" t="s">
        <v>221</v>
      </c>
      <c r="E919" s="20">
        <v>89.34</v>
      </c>
      <c r="F919" s="10">
        <v>1</v>
      </c>
      <c r="G919" s="10">
        <f>SUM(E919*F919)</f>
        <v>89.34</v>
      </c>
      <c r="H919" s="10">
        <f>SUM(G919*1.926)</f>
        <v>172.06884</v>
      </c>
      <c r="I919" s="10">
        <f>SUM(H919*1.25)</f>
        <v>215.08605</v>
      </c>
      <c r="J919" s="10">
        <f>SUM(H919*1.1)</f>
        <v>189.275724</v>
      </c>
    </row>
    <row r="920" spans="1:10" ht="21" customHeight="1">
      <c r="A920" s="8" t="s">
        <v>1250</v>
      </c>
      <c r="B920" s="32" t="s">
        <v>1251</v>
      </c>
      <c r="C920" s="14" t="s">
        <v>1443</v>
      </c>
      <c r="D920" s="14" t="s">
        <v>221</v>
      </c>
      <c r="E920" s="20">
        <v>89.34</v>
      </c>
      <c r="F920" s="10">
        <v>0.2</v>
      </c>
      <c r="G920" s="10">
        <f>SUM(E920*F920)</f>
        <v>17.868000000000002</v>
      </c>
      <c r="H920" s="10">
        <f>SUM(G920*1.926)</f>
        <v>34.413768000000005</v>
      </c>
      <c r="I920" s="10">
        <f>SUM(H920*1.25)</f>
        <v>43.017210000000006</v>
      </c>
      <c r="J920" s="10">
        <f>SUM(H920*1.1)</f>
        <v>37.855144800000005</v>
      </c>
    </row>
    <row r="921" spans="1:10" ht="21" customHeight="1">
      <c r="A921" s="8" t="s">
        <v>1252</v>
      </c>
      <c r="B921" s="32" t="s">
        <v>1253</v>
      </c>
      <c r="C921" s="14" t="s">
        <v>1443</v>
      </c>
      <c r="D921" s="14" t="s">
        <v>221</v>
      </c>
      <c r="E921" s="20">
        <v>89.34</v>
      </c>
      <c r="F921" s="10">
        <v>1.8</v>
      </c>
      <c r="G921" s="10">
        <f>SUM(E921*F921)</f>
        <v>160.812</v>
      </c>
      <c r="H921" s="10">
        <f>SUM(G921*1.926)</f>
        <v>309.723912</v>
      </c>
      <c r="I921" s="10">
        <f>SUM(H921*1.25)</f>
        <v>387.15488999999997</v>
      </c>
      <c r="J921" s="10">
        <f>SUM(H921*1.1)</f>
        <v>340.6963032</v>
      </c>
    </row>
    <row r="922" spans="1:10" ht="19.5" customHeight="1">
      <c r="A922" s="85" t="s">
        <v>1254</v>
      </c>
      <c r="B922" s="85"/>
      <c r="C922" s="84"/>
      <c r="D922" s="84"/>
      <c r="E922" s="84"/>
      <c r="F922" s="84"/>
      <c r="G922" s="84"/>
      <c r="H922" s="84"/>
      <c r="I922" s="84"/>
      <c r="J922" s="84"/>
    </row>
    <row r="923" spans="1:10" ht="21" customHeight="1">
      <c r="A923" s="89" t="s">
        <v>1255</v>
      </c>
      <c r="B923" s="32" t="s">
        <v>1256</v>
      </c>
      <c r="C923" s="84" t="s">
        <v>90</v>
      </c>
      <c r="D923" s="14"/>
      <c r="E923" s="20"/>
      <c r="F923" s="10"/>
      <c r="G923" s="10"/>
      <c r="H923" s="10"/>
      <c r="I923" s="10"/>
      <c r="J923" s="10"/>
    </row>
    <row r="924" spans="1:10" ht="21" customHeight="1">
      <c r="A924" s="89"/>
      <c r="B924" s="32" t="s">
        <v>254</v>
      </c>
      <c r="C924" s="84"/>
      <c r="D924" s="14" t="s">
        <v>108</v>
      </c>
      <c r="E924" s="20">
        <v>100.19</v>
      </c>
      <c r="F924" s="10">
        <v>0.25</v>
      </c>
      <c r="G924" s="10">
        <f>SUM(E924*F924)</f>
        <v>25.0475</v>
      </c>
      <c r="H924" s="10">
        <f>SUM(G924*1.926)</f>
        <v>48.241485</v>
      </c>
      <c r="I924" s="10">
        <f>SUM(H924*1.25)</f>
        <v>60.30185625</v>
      </c>
      <c r="J924" s="10">
        <f>SUM(H924*1.1)</f>
        <v>53.065633500000004</v>
      </c>
    </row>
    <row r="925" spans="1:10" ht="21" customHeight="1">
      <c r="A925" s="89"/>
      <c r="B925" s="32" t="s">
        <v>255</v>
      </c>
      <c r="C925" s="84"/>
      <c r="D925" s="14" t="s">
        <v>221</v>
      </c>
      <c r="E925" s="20">
        <v>89.34</v>
      </c>
      <c r="F925" s="10">
        <v>0.25</v>
      </c>
      <c r="G925" s="10">
        <f aca="true" t="shared" si="98" ref="G925:G935">SUM(E925*F925)</f>
        <v>22.335</v>
      </c>
      <c r="H925" s="10">
        <f aca="true" t="shared" si="99" ref="H925:H935">SUM(G925*1.926)</f>
        <v>43.01721</v>
      </c>
      <c r="I925" s="10">
        <f aca="true" t="shared" si="100" ref="I925:I932">SUM(H925*1.25)</f>
        <v>53.7715125</v>
      </c>
      <c r="J925" s="10">
        <f aca="true" t="shared" si="101" ref="J925:J932">SUM(H925*1.1)</f>
        <v>47.318931</v>
      </c>
    </row>
    <row r="926" spans="1:10" ht="21" customHeight="1">
      <c r="A926" s="89"/>
      <c r="B926" s="32" t="s">
        <v>256</v>
      </c>
      <c r="C926" s="84"/>
      <c r="D926" s="14" t="s">
        <v>108</v>
      </c>
      <c r="E926" s="20">
        <v>100.19</v>
      </c>
      <c r="F926" s="10">
        <v>0.2</v>
      </c>
      <c r="G926" s="10">
        <f t="shared" si="98"/>
        <v>20.038</v>
      </c>
      <c r="H926" s="10">
        <f t="shared" si="99"/>
        <v>38.593188</v>
      </c>
      <c r="I926" s="10">
        <f t="shared" si="100"/>
        <v>48.241485</v>
      </c>
      <c r="J926" s="10">
        <f t="shared" si="101"/>
        <v>42.4525068</v>
      </c>
    </row>
    <row r="927" spans="1:10" ht="21" customHeight="1">
      <c r="A927" s="89"/>
      <c r="B927" s="32" t="s">
        <v>257</v>
      </c>
      <c r="C927" s="84"/>
      <c r="D927" s="14" t="s">
        <v>108</v>
      </c>
      <c r="E927" s="20">
        <v>100.19</v>
      </c>
      <c r="F927" s="10">
        <v>0.5</v>
      </c>
      <c r="G927" s="10">
        <f t="shared" si="98"/>
        <v>50.095</v>
      </c>
      <c r="H927" s="10">
        <f t="shared" si="99"/>
        <v>96.48297</v>
      </c>
      <c r="I927" s="10">
        <f t="shared" si="100"/>
        <v>120.6037125</v>
      </c>
      <c r="J927" s="10">
        <f t="shared" si="101"/>
        <v>106.13126700000001</v>
      </c>
    </row>
    <row r="928" spans="1:10" ht="21" customHeight="1">
      <c r="A928" s="89" t="s">
        <v>346</v>
      </c>
      <c r="B928" s="71" t="s">
        <v>1163</v>
      </c>
      <c r="C928" s="84" t="s">
        <v>324</v>
      </c>
      <c r="D928" s="14" t="s">
        <v>221</v>
      </c>
      <c r="E928" s="20">
        <v>89.34</v>
      </c>
      <c r="F928" s="10">
        <v>0.8</v>
      </c>
      <c r="G928" s="10">
        <f t="shared" si="98"/>
        <v>71.47200000000001</v>
      </c>
      <c r="H928" s="10">
        <f t="shared" si="99"/>
        <v>137.65507200000002</v>
      </c>
      <c r="I928" s="10">
        <f t="shared" si="100"/>
        <v>172.06884000000002</v>
      </c>
      <c r="J928" s="10">
        <f t="shared" si="101"/>
        <v>151.42057920000002</v>
      </c>
    </row>
    <row r="929" spans="1:10" ht="27" customHeight="1">
      <c r="A929" s="89"/>
      <c r="B929" s="71"/>
      <c r="C929" s="84"/>
      <c r="D929" s="14" t="s">
        <v>1164</v>
      </c>
      <c r="E929" s="20">
        <v>98.64</v>
      </c>
      <c r="F929" s="10">
        <v>0.8</v>
      </c>
      <c r="G929" s="10">
        <f t="shared" si="98"/>
        <v>78.912</v>
      </c>
      <c r="H929" s="10">
        <f t="shared" si="99"/>
        <v>151.984512</v>
      </c>
      <c r="I929" s="10">
        <f t="shared" si="100"/>
        <v>189.98064</v>
      </c>
      <c r="J929" s="10">
        <f t="shared" si="101"/>
        <v>167.18296320000002</v>
      </c>
    </row>
    <row r="930" spans="1:10" ht="21" customHeight="1">
      <c r="A930" s="8" t="s">
        <v>1165</v>
      </c>
      <c r="B930" s="32" t="s">
        <v>1166</v>
      </c>
      <c r="C930" s="14" t="s">
        <v>520</v>
      </c>
      <c r="D930" s="14" t="s">
        <v>799</v>
      </c>
      <c r="E930" s="20">
        <v>111.04</v>
      </c>
      <c r="F930" s="10">
        <v>0.7</v>
      </c>
      <c r="G930" s="10">
        <f t="shared" si="98"/>
        <v>77.728</v>
      </c>
      <c r="H930" s="10">
        <f t="shared" si="99"/>
        <v>149.704128</v>
      </c>
      <c r="I930" s="10">
        <f t="shared" si="100"/>
        <v>187.13016</v>
      </c>
      <c r="J930" s="10">
        <f t="shared" si="101"/>
        <v>164.67454080000002</v>
      </c>
    </row>
    <row r="931" spans="1:10" ht="21" customHeight="1">
      <c r="A931" s="8" t="s">
        <v>1167</v>
      </c>
      <c r="B931" s="32" t="s">
        <v>1168</v>
      </c>
      <c r="C931" s="14" t="s">
        <v>955</v>
      </c>
      <c r="D931" s="14" t="s">
        <v>799</v>
      </c>
      <c r="E931" s="20">
        <v>111.04</v>
      </c>
      <c r="F931" s="10">
        <v>1</v>
      </c>
      <c r="G931" s="10">
        <f t="shared" si="98"/>
        <v>111.04</v>
      </c>
      <c r="H931" s="10">
        <f t="shared" si="99"/>
        <v>213.86304</v>
      </c>
      <c r="I931" s="10">
        <f t="shared" si="100"/>
        <v>267.3288</v>
      </c>
      <c r="J931" s="10">
        <f t="shared" si="101"/>
        <v>235.24934400000004</v>
      </c>
    </row>
    <row r="932" spans="1:10" ht="50.25" customHeight="1">
      <c r="A932" s="8" t="s">
        <v>1169</v>
      </c>
      <c r="B932" s="32" t="s">
        <v>1170</v>
      </c>
      <c r="C932" s="14" t="s">
        <v>1443</v>
      </c>
      <c r="D932" s="14" t="s">
        <v>799</v>
      </c>
      <c r="E932" s="20">
        <v>111.04</v>
      </c>
      <c r="F932" s="10">
        <v>0.83</v>
      </c>
      <c r="G932" s="10">
        <f t="shared" si="98"/>
        <v>92.1632</v>
      </c>
      <c r="H932" s="10">
        <f t="shared" si="99"/>
        <v>177.5063232</v>
      </c>
      <c r="I932" s="10">
        <f t="shared" si="100"/>
        <v>221.882904</v>
      </c>
      <c r="J932" s="10">
        <f t="shared" si="101"/>
        <v>195.25695552000002</v>
      </c>
    </row>
    <row r="933" spans="1:10" ht="63.75" customHeight="1">
      <c r="A933" s="7" t="s">
        <v>1292</v>
      </c>
      <c r="B933" s="7" t="s">
        <v>1509</v>
      </c>
      <c r="C933" s="33" t="s">
        <v>373</v>
      </c>
      <c r="D933" s="33" t="s">
        <v>366</v>
      </c>
      <c r="E933" s="33" t="s">
        <v>1293</v>
      </c>
      <c r="F933" s="34" t="s">
        <v>1294</v>
      </c>
      <c r="G933" s="33" t="s">
        <v>1510</v>
      </c>
      <c r="H933" s="33" t="s">
        <v>1295</v>
      </c>
      <c r="I933" s="33" t="s">
        <v>318</v>
      </c>
      <c r="J933" s="33" t="s">
        <v>453</v>
      </c>
    </row>
    <row r="934" spans="1:10" ht="15.75">
      <c r="A934" s="89" t="s">
        <v>1171</v>
      </c>
      <c r="B934" s="84" t="s">
        <v>1172</v>
      </c>
      <c r="C934" s="84" t="s">
        <v>86</v>
      </c>
      <c r="D934" s="14" t="s">
        <v>221</v>
      </c>
      <c r="E934" s="10">
        <v>89.34</v>
      </c>
      <c r="F934" s="10">
        <v>6</v>
      </c>
      <c r="G934" s="10">
        <f t="shared" si="98"/>
        <v>536.04</v>
      </c>
      <c r="H934" s="10">
        <f t="shared" si="99"/>
        <v>1032.41304</v>
      </c>
      <c r="I934" s="73">
        <f>SUM(H934+H935)*1.25</f>
        <v>2581.0325999999995</v>
      </c>
      <c r="J934" s="73">
        <f>SUM(H934+H935)*1.1</f>
        <v>2271.308688</v>
      </c>
    </row>
    <row r="935" spans="1:10" ht="15.75">
      <c r="A935" s="89"/>
      <c r="B935" s="84"/>
      <c r="C935" s="84"/>
      <c r="D935" s="14" t="s">
        <v>221</v>
      </c>
      <c r="E935" s="10">
        <v>89.34</v>
      </c>
      <c r="F935" s="10">
        <v>6</v>
      </c>
      <c r="G935" s="10">
        <f t="shared" si="98"/>
        <v>536.04</v>
      </c>
      <c r="H935" s="10">
        <f t="shared" si="99"/>
        <v>1032.41304</v>
      </c>
      <c r="I935" s="73"/>
      <c r="J935" s="73"/>
    </row>
    <row r="936" spans="1:10" ht="19.5" customHeight="1">
      <c r="A936" s="85" t="s">
        <v>764</v>
      </c>
      <c r="B936" s="85"/>
      <c r="C936" s="84"/>
      <c r="D936" s="84"/>
      <c r="E936" s="84"/>
      <c r="F936" s="84"/>
      <c r="G936" s="84"/>
      <c r="H936" s="84"/>
      <c r="I936" s="84"/>
      <c r="J936" s="84"/>
    </row>
    <row r="937" spans="1:10" ht="33" customHeight="1">
      <c r="A937" s="8" t="s">
        <v>1173</v>
      </c>
      <c r="B937" s="32" t="s">
        <v>1174</v>
      </c>
      <c r="C937" s="14" t="s">
        <v>448</v>
      </c>
      <c r="D937" s="14" t="s">
        <v>221</v>
      </c>
      <c r="E937" s="20">
        <v>89.34</v>
      </c>
      <c r="F937" s="10">
        <v>0.04</v>
      </c>
      <c r="G937" s="10">
        <f>SUM(E937*F937)</f>
        <v>3.5736000000000003</v>
      </c>
      <c r="H937" s="10">
        <f>SUM(G937*1.926)</f>
        <v>6.8827536</v>
      </c>
      <c r="I937" s="10">
        <f>SUM(H937*1.25)</f>
        <v>8.603442</v>
      </c>
      <c r="J937" s="10">
        <f>SUM(I937*1.1)</f>
        <v>9.4637862</v>
      </c>
    </row>
    <row r="938" spans="1:10" ht="21.75" customHeight="1">
      <c r="A938" s="89" t="s">
        <v>972</v>
      </c>
      <c r="B938" s="71" t="s">
        <v>1175</v>
      </c>
      <c r="C938" s="84" t="s">
        <v>1176</v>
      </c>
      <c r="D938" s="14" t="s">
        <v>792</v>
      </c>
      <c r="E938" s="10">
        <v>89.34</v>
      </c>
      <c r="F938" s="10">
        <v>0.1</v>
      </c>
      <c r="G938" s="10">
        <f aca="true" t="shared" si="102" ref="G938:G949">SUM(E938*F938)</f>
        <v>8.934000000000001</v>
      </c>
      <c r="H938" s="10">
        <f aca="true" t="shared" si="103" ref="H938:H949">SUM(G938*1.926)</f>
        <v>17.206884000000002</v>
      </c>
      <c r="I938" s="73">
        <f>SUM(H938+H939)*1.25</f>
        <v>43.017210000000006</v>
      </c>
      <c r="J938" s="73">
        <f>SUM(H938+H939)*1.1</f>
        <v>37.855144800000005</v>
      </c>
    </row>
    <row r="939" spans="1:10" ht="21.75" customHeight="1">
      <c r="A939" s="89"/>
      <c r="B939" s="71"/>
      <c r="C939" s="84"/>
      <c r="D939" s="14" t="s">
        <v>221</v>
      </c>
      <c r="E939" s="10">
        <v>89.34</v>
      </c>
      <c r="F939" s="10">
        <v>0.1</v>
      </c>
      <c r="G939" s="10">
        <f t="shared" si="102"/>
        <v>8.934000000000001</v>
      </c>
      <c r="H939" s="10">
        <f t="shared" si="103"/>
        <v>17.206884000000002</v>
      </c>
      <c r="I939" s="73"/>
      <c r="J939" s="73"/>
    </row>
    <row r="940" spans="1:10" ht="21.75" customHeight="1">
      <c r="A940" s="89"/>
      <c r="B940" s="84" t="s">
        <v>1177</v>
      </c>
      <c r="C940" s="84"/>
      <c r="D940" s="14" t="s">
        <v>792</v>
      </c>
      <c r="E940" s="10">
        <v>89.34</v>
      </c>
      <c r="F940" s="10">
        <v>0.1</v>
      </c>
      <c r="G940" s="10">
        <f t="shared" si="102"/>
        <v>8.934000000000001</v>
      </c>
      <c r="H940" s="10">
        <f t="shared" si="103"/>
        <v>17.206884000000002</v>
      </c>
      <c r="I940" s="73">
        <f>SUM(H940+H941)*1.25</f>
        <v>53.77151250000001</v>
      </c>
      <c r="J940" s="73">
        <f>SUM(H940+H941)*1.1</f>
        <v>47.31893100000001</v>
      </c>
    </row>
    <row r="941" spans="1:10" ht="21.75" customHeight="1">
      <c r="A941" s="89"/>
      <c r="B941" s="84"/>
      <c r="C941" s="84"/>
      <c r="D941" s="14" t="s">
        <v>221</v>
      </c>
      <c r="E941" s="10">
        <v>89.34</v>
      </c>
      <c r="F941" s="10">
        <v>0.15</v>
      </c>
      <c r="G941" s="10">
        <f t="shared" si="102"/>
        <v>13.401</v>
      </c>
      <c r="H941" s="10">
        <f t="shared" si="103"/>
        <v>25.810326</v>
      </c>
      <c r="I941" s="73"/>
      <c r="J941" s="73"/>
    </row>
    <row r="942" spans="1:10" ht="27" customHeight="1">
      <c r="A942" s="89" t="s">
        <v>1553</v>
      </c>
      <c r="B942" s="71" t="s">
        <v>1554</v>
      </c>
      <c r="C942" s="84" t="s">
        <v>491</v>
      </c>
      <c r="D942" s="14" t="s">
        <v>1552</v>
      </c>
      <c r="E942" s="10">
        <v>89.34</v>
      </c>
      <c r="F942" s="10">
        <v>0.05</v>
      </c>
      <c r="G942" s="10">
        <f t="shared" si="102"/>
        <v>4.4670000000000005</v>
      </c>
      <c r="H942" s="10">
        <f t="shared" si="103"/>
        <v>8.603442000000001</v>
      </c>
      <c r="I942" s="73">
        <f>SUM(H942+H943)*1.25</f>
        <v>17.206884000000002</v>
      </c>
      <c r="J942" s="73">
        <f>SUM(H942+H943)*1.1</f>
        <v>15.142057920000003</v>
      </c>
    </row>
    <row r="943" spans="1:10" ht="21" customHeight="1">
      <c r="A943" s="89"/>
      <c r="B943" s="71"/>
      <c r="C943" s="84"/>
      <c r="D943" s="14" t="s">
        <v>221</v>
      </c>
      <c r="E943" s="10">
        <v>89.34</v>
      </c>
      <c r="F943" s="10">
        <v>0.03</v>
      </c>
      <c r="G943" s="10">
        <f t="shared" si="102"/>
        <v>2.6802</v>
      </c>
      <c r="H943" s="10">
        <f t="shared" si="103"/>
        <v>5.1620652</v>
      </c>
      <c r="I943" s="73"/>
      <c r="J943" s="73"/>
    </row>
    <row r="944" spans="1:10" ht="21.75" customHeight="1">
      <c r="A944" s="89" t="s">
        <v>1555</v>
      </c>
      <c r="B944" s="32" t="s">
        <v>1556</v>
      </c>
      <c r="C944" s="84" t="s">
        <v>1443</v>
      </c>
      <c r="D944" s="14" t="s">
        <v>792</v>
      </c>
      <c r="E944" s="20">
        <v>89.34</v>
      </c>
      <c r="F944" s="10">
        <v>0.05</v>
      </c>
      <c r="G944" s="10">
        <f t="shared" si="102"/>
        <v>4.4670000000000005</v>
      </c>
      <c r="H944" s="10">
        <f t="shared" si="103"/>
        <v>8.603442000000001</v>
      </c>
      <c r="I944" s="10">
        <f aca="true" t="shared" si="104" ref="I944:I949">SUM(H944*1.25)</f>
        <v>10.754302500000001</v>
      </c>
      <c r="J944" s="10">
        <f aca="true" t="shared" si="105" ref="J944:J949">SUM(H944*1.1)</f>
        <v>9.463786200000001</v>
      </c>
    </row>
    <row r="945" spans="1:10" ht="19.5" customHeight="1">
      <c r="A945" s="89"/>
      <c r="B945" s="14" t="s">
        <v>1177</v>
      </c>
      <c r="C945" s="84"/>
      <c r="D945" s="14" t="s">
        <v>792</v>
      </c>
      <c r="E945" s="20">
        <v>89.34</v>
      </c>
      <c r="F945" s="10">
        <v>0.06</v>
      </c>
      <c r="G945" s="10">
        <f t="shared" si="102"/>
        <v>5.3604</v>
      </c>
      <c r="H945" s="10">
        <f t="shared" si="103"/>
        <v>10.3241304</v>
      </c>
      <c r="I945" s="10">
        <f t="shared" si="104"/>
        <v>12.905163</v>
      </c>
      <c r="J945" s="10">
        <f t="shared" si="105"/>
        <v>11.356543440000001</v>
      </c>
    </row>
    <row r="946" spans="1:10" ht="18.75" customHeight="1">
      <c r="A946" s="89"/>
      <c r="B946" s="14" t="s">
        <v>325</v>
      </c>
      <c r="C946" s="84"/>
      <c r="D946" s="14" t="s">
        <v>792</v>
      </c>
      <c r="E946" s="20">
        <v>89.34</v>
      </c>
      <c r="F946" s="10">
        <v>0.09</v>
      </c>
      <c r="G946" s="10">
        <f t="shared" si="102"/>
        <v>8.0406</v>
      </c>
      <c r="H946" s="10">
        <f t="shared" si="103"/>
        <v>15.486195599999999</v>
      </c>
      <c r="I946" s="10">
        <f t="shared" si="104"/>
        <v>19.3577445</v>
      </c>
      <c r="J946" s="10">
        <f t="shared" si="105"/>
        <v>17.03481516</v>
      </c>
    </row>
    <row r="947" spans="1:10" ht="20.25" customHeight="1">
      <c r="A947" s="89"/>
      <c r="B947" s="14" t="s">
        <v>768</v>
      </c>
      <c r="C947" s="84"/>
      <c r="D947" s="14" t="s">
        <v>792</v>
      </c>
      <c r="E947" s="20">
        <v>89.34</v>
      </c>
      <c r="F947" s="10">
        <v>0.1</v>
      </c>
      <c r="G947" s="10">
        <f t="shared" si="102"/>
        <v>8.934000000000001</v>
      </c>
      <c r="H947" s="10">
        <f t="shared" si="103"/>
        <v>17.206884000000002</v>
      </c>
      <c r="I947" s="10">
        <f t="shared" si="104"/>
        <v>21.508605000000003</v>
      </c>
      <c r="J947" s="10">
        <f t="shared" si="105"/>
        <v>18.927572400000003</v>
      </c>
    </row>
    <row r="948" spans="1:10" ht="18" customHeight="1">
      <c r="A948" s="89"/>
      <c r="B948" s="14" t="s">
        <v>769</v>
      </c>
      <c r="C948" s="84"/>
      <c r="D948" s="14" t="s">
        <v>792</v>
      </c>
      <c r="E948" s="20">
        <v>89.34</v>
      </c>
      <c r="F948" s="10">
        <v>0.12</v>
      </c>
      <c r="G948" s="10">
        <f t="shared" si="102"/>
        <v>10.7208</v>
      </c>
      <c r="H948" s="10">
        <f t="shared" si="103"/>
        <v>20.6482608</v>
      </c>
      <c r="I948" s="10">
        <f t="shared" si="104"/>
        <v>25.810326</v>
      </c>
      <c r="J948" s="10">
        <f t="shared" si="105"/>
        <v>22.713086880000002</v>
      </c>
    </row>
    <row r="949" spans="1:10" ht="28.5" customHeight="1">
      <c r="A949" s="42" t="s">
        <v>1557</v>
      </c>
      <c r="B949" s="47" t="s">
        <v>1558</v>
      </c>
      <c r="C949" s="15" t="s">
        <v>1443</v>
      </c>
      <c r="D949" s="15" t="s">
        <v>792</v>
      </c>
      <c r="E949" s="59">
        <v>89.34</v>
      </c>
      <c r="F949" s="12">
        <v>0.1</v>
      </c>
      <c r="G949" s="12">
        <f t="shared" si="102"/>
        <v>8.934000000000001</v>
      </c>
      <c r="H949" s="12">
        <f t="shared" si="103"/>
        <v>17.206884000000002</v>
      </c>
      <c r="I949" s="12">
        <f t="shared" si="104"/>
        <v>21.508605000000003</v>
      </c>
      <c r="J949" s="12">
        <f t="shared" si="105"/>
        <v>18.927572400000003</v>
      </c>
    </row>
    <row r="950" spans="1:10" ht="270" customHeight="1">
      <c r="A950" s="96"/>
      <c r="B950" s="69"/>
      <c r="C950" s="69"/>
      <c r="D950" s="69"/>
      <c r="E950" s="69"/>
      <c r="F950" s="69"/>
      <c r="G950" s="69"/>
      <c r="H950" s="69"/>
      <c r="I950" s="69"/>
      <c r="J950" s="70"/>
    </row>
    <row r="951" spans="1:10" ht="33" customHeight="1">
      <c r="A951" s="85" t="s">
        <v>278</v>
      </c>
      <c r="B951" s="85"/>
      <c r="C951" s="85"/>
      <c r="D951" s="85"/>
      <c r="E951" s="85"/>
      <c r="F951" s="85"/>
      <c r="G951" s="85"/>
      <c r="H951" s="85"/>
      <c r="I951" s="85"/>
      <c r="J951" s="85"/>
    </row>
    <row r="952" spans="1:10" ht="42.75">
      <c r="A952" s="57" t="s">
        <v>1292</v>
      </c>
      <c r="B952" s="57" t="s">
        <v>1509</v>
      </c>
      <c r="C952" s="44" t="s">
        <v>373</v>
      </c>
      <c r="D952" s="44" t="s">
        <v>366</v>
      </c>
      <c r="E952" s="44" t="s">
        <v>1293</v>
      </c>
      <c r="F952" s="45" t="s">
        <v>1294</v>
      </c>
      <c r="G952" s="44" t="s">
        <v>1510</v>
      </c>
      <c r="H952" s="44" t="s">
        <v>1295</v>
      </c>
      <c r="I952" s="44" t="s">
        <v>318</v>
      </c>
      <c r="J952" s="44" t="s">
        <v>453</v>
      </c>
    </row>
    <row r="953" spans="1:10" ht="78" customHeight="1">
      <c r="A953" s="8" t="s">
        <v>279</v>
      </c>
      <c r="B953" s="32" t="s">
        <v>984</v>
      </c>
      <c r="C953" s="14" t="s">
        <v>328</v>
      </c>
      <c r="D953" s="14" t="s">
        <v>1300</v>
      </c>
      <c r="E953" s="20">
        <v>177.4</v>
      </c>
      <c r="F953" s="10">
        <v>5</v>
      </c>
      <c r="G953" s="10">
        <f aca="true" t="shared" si="106" ref="G953:G958">SUM(E953*F953)</f>
        <v>887</v>
      </c>
      <c r="H953" s="10">
        <f aca="true" t="shared" si="107" ref="H953:H958">SUM(G953*1.926)</f>
        <v>1708.3619999999999</v>
      </c>
      <c r="I953" s="10">
        <v>2155.45</v>
      </c>
      <c r="J953" s="10"/>
    </row>
    <row r="954" spans="1:10" ht="29.25" customHeight="1">
      <c r="A954" s="8" t="s">
        <v>329</v>
      </c>
      <c r="B954" s="32" t="s">
        <v>330</v>
      </c>
      <c r="C954" s="14" t="s">
        <v>328</v>
      </c>
      <c r="D954" s="14" t="s">
        <v>1300</v>
      </c>
      <c r="E954" s="20">
        <v>177.4</v>
      </c>
      <c r="F954" s="10">
        <v>1.1</v>
      </c>
      <c r="G954" s="10">
        <f t="shared" si="106"/>
        <v>195.14000000000001</v>
      </c>
      <c r="H954" s="10">
        <f t="shared" si="107"/>
        <v>375.83964000000003</v>
      </c>
      <c r="I954" s="10">
        <f>SUM(H954*1.25)</f>
        <v>469.79955000000007</v>
      </c>
      <c r="J954" s="10"/>
    </row>
    <row r="955" spans="1:10" ht="64.5" customHeight="1">
      <c r="A955" s="8" t="s">
        <v>439</v>
      </c>
      <c r="B955" s="32" t="s">
        <v>440</v>
      </c>
      <c r="C955" s="14" t="s">
        <v>328</v>
      </c>
      <c r="D955" s="14" t="s">
        <v>1300</v>
      </c>
      <c r="E955" s="20">
        <v>177.4</v>
      </c>
      <c r="F955" s="10">
        <v>0.18</v>
      </c>
      <c r="G955" s="10">
        <f t="shared" si="106"/>
        <v>31.932</v>
      </c>
      <c r="H955" s="10">
        <f t="shared" si="107"/>
        <v>61.501031999999995</v>
      </c>
      <c r="I955" s="10"/>
      <c r="J955" s="10">
        <f>SUM(H955*1.1)</f>
        <v>67.6511352</v>
      </c>
    </row>
    <row r="956" spans="1:10" ht="32.25" customHeight="1">
      <c r="A956" s="8" t="s">
        <v>441</v>
      </c>
      <c r="B956" s="32" t="s">
        <v>438</v>
      </c>
      <c r="C956" s="14" t="s">
        <v>328</v>
      </c>
      <c r="D956" s="14" t="s">
        <v>1300</v>
      </c>
      <c r="E956" s="20">
        <v>177.4</v>
      </c>
      <c r="F956" s="10">
        <v>0.3</v>
      </c>
      <c r="G956" s="10">
        <f t="shared" si="106"/>
        <v>53.22</v>
      </c>
      <c r="H956" s="10">
        <f t="shared" si="107"/>
        <v>102.50171999999999</v>
      </c>
      <c r="I956" s="10"/>
      <c r="J956" s="10">
        <f>SUM(H956*1.1)</f>
        <v>112.751892</v>
      </c>
    </row>
    <row r="957" spans="1:10" ht="31.5" customHeight="1">
      <c r="A957" s="8" t="s">
        <v>442</v>
      </c>
      <c r="B957" s="32" t="s">
        <v>443</v>
      </c>
      <c r="C957" s="14" t="s">
        <v>328</v>
      </c>
      <c r="D957" s="14" t="s">
        <v>1300</v>
      </c>
      <c r="E957" s="20">
        <v>177.4</v>
      </c>
      <c r="F957" s="10">
        <v>0.48</v>
      </c>
      <c r="G957" s="10">
        <f t="shared" si="106"/>
        <v>85.152</v>
      </c>
      <c r="H957" s="10">
        <f t="shared" si="107"/>
        <v>164.002752</v>
      </c>
      <c r="I957" s="10"/>
      <c r="J957" s="10">
        <f>SUM(H957*1.1)</f>
        <v>180.4030272</v>
      </c>
    </row>
    <row r="958" spans="1:10" ht="32.25" customHeight="1">
      <c r="A958" s="8" t="s">
        <v>444</v>
      </c>
      <c r="B958" s="32" t="s">
        <v>445</v>
      </c>
      <c r="C958" s="14" t="s">
        <v>328</v>
      </c>
      <c r="D958" s="14" t="s">
        <v>1300</v>
      </c>
      <c r="E958" s="20">
        <v>177.4</v>
      </c>
      <c r="F958" s="10">
        <v>0.16</v>
      </c>
      <c r="G958" s="10">
        <f t="shared" si="106"/>
        <v>28.384</v>
      </c>
      <c r="H958" s="10">
        <f t="shared" si="107"/>
        <v>54.667584</v>
      </c>
      <c r="I958" s="10"/>
      <c r="J958" s="10">
        <v>60.38</v>
      </c>
    </row>
    <row r="959" ht="15.75">
      <c r="F959" s="31"/>
    </row>
    <row r="960" ht="15.75">
      <c r="F960" s="31"/>
    </row>
    <row r="961" ht="15.75">
      <c r="F961" s="31"/>
    </row>
    <row r="962" ht="15.75">
      <c r="F962" s="31"/>
    </row>
    <row r="963" ht="15.75">
      <c r="F963" s="31"/>
    </row>
    <row r="964" ht="15.75">
      <c r="F964" s="31"/>
    </row>
  </sheetData>
  <sheetProtection/>
  <mergeCells count="716">
    <mergeCell ref="A950:J950"/>
    <mergeCell ref="J429:J430"/>
    <mergeCell ref="J431:J432"/>
    <mergeCell ref="I429:I430"/>
    <mergeCell ref="C442:J442"/>
    <mergeCell ref="I439:I440"/>
    <mergeCell ref="I434:I435"/>
    <mergeCell ref="I436:I437"/>
    <mergeCell ref="C439:C440"/>
    <mergeCell ref="J434:J435"/>
    <mergeCell ref="J439:J440"/>
    <mergeCell ref="J413:J414"/>
    <mergeCell ref="J407:J408"/>
    <mergeCell ref="J436:J437"/>
    <mergeCell ref="C433:J433"/>
    <mergeCell ref="J409:J410"/>
    <mergeCell ref="J411:J412"/>
    <mergeCell ref="I409:I410"/>
    <mergeCell ref="I407:I408"/>
    <mergeCell ref="I413:I414"/>
    <mergeCell ref="I423:I424"/>
    <mergeCell ref="J403:J404"/>
    <mergeCell ref="I405:I406"/>
    <mergeCell ref="C221:C222"/>
    <mergeCell ref="I431:I432"/>
    <mergeCell ref="I258:I259"/>
    <mergeCell ref="A224:A225"/>
    <mergeCell ref="C224:C225"/>
    <mergeCell ref="I221:I222"/>
    <mergeCell ref="I403:I404"/>
    <mergeCell ref="I236:I237"/>
    <mergeCell ref="I238:I239"/>
    <mergeCell ref="I411:I412"/>
    <mergeCell ref="I256:I257"/>
    <mergeCell ref="I251:I252"/>
    <mergeCell ref="I196:I197"/>
    <mergeCell ref="D202:J202"/>
    <mergeCell ref="J226:J227"/>
    <mergeCell ref="J228:J229"/>
    <mergeCell ref="J219:J220"/>
    <mergeCell ref="I219:I220"/>
    <mergeCell ref="I226:I227"/>
    <mergeCell ref="I228:I229"/>
    <mergeCell ref="C217:C218"/>
    <mergeCell ref="C214:C215"/>
    <mergeCell ref="C206:C209"/>
    <mergeCell ref="J208:J209"/>
    <mergeCell ref="J206:J207"/>
    <mergeCell ref="I208:I209"/>
    <mergeCell ref="J214:J215"/>
    <mergeCell ref="I217:I218"/>
    <mergeCell ref="C210:C211"/>
    <mergeCell ref="C212:C213"/>
    <mergeCell ref="J405:J406"/>
    <mergeCell ref="J389:J390"/>
    <mergeCell ref="J262:J263"/>
    <mergeCell ref="J236:J237"/>
    <mergeCell ref="J238:J239"/>
    <mergeCell ref="J256:J257"/>
    <mergeCell ref="J251:J252"/>
    <mergeCell ref="J260:J261"/>
    <mergeCell ref="J399:J400"/>
    <mergeCell ref="J401:J402"/>
    <mergeCell ref="A399:A400"/>
    <mergeCell ref="B399:B400"/>
    <mergeCell ref="C399:C400"/>
    <mergeCell ref="J198:J199"/>
    <mergeCell ref="J200:J201"/>
    <mergeCell ref="J221:J222"/>
    <mergeCell ref="I198:I199"/>
    <mergeCell ref="I200:I201"/>
    <mergeCell ref="I206:I207"/>
    <mergeCell ref="J231:J232"/>
    <mergeCell ref="I389:I390"/>
    <mergeCell ref="I391:I392"/>
    <mergeCell ref="I397:I398"/>
    <mergeCell ref="A394:J394"/>
    <mergeCell ref="B389:B390"/>
    <mergeCell ref="J312:J313"/>
    <mergeCell ref="I314:I315"/>
    <mergeCell ref="J314:J315"/>
    <mergeCell ref="I385:I386"/>
    <mergeCell ref="J385:J386"/>
    <mergeCell ref="J289:J290"/>
    <mergeCell ref="I308:I309"/>
    <mergeCell ref="J308:J309"/>
    <mergeCell ref="I304:I305"/>
    <mergeCell ref="J304:J305"/>
    <mergeCell ref="J279:J280"/>
    <mergeCell ref="I282:I283"/>
    <mergeCell ref="J282:J283"/>
    <mergeCell ref="I284:I285"/>
    <mergeCell ref="J284:J285"/>
    <mergeCell ref="J258:J259"/>
    <mergeCell ref="I231:I232"/>
    <mergeCell ref="I233:I234"/>
    <mergeCell ref="I275:I277"/>
    <mergeCell ref="J275:J277"/>
    <mergeCell ref="I269:I270"/>
    <mergeCell ref="J269:J270"/>
    <mergeCell ref="I273:I274"/>
    <mergeCell ref="J273:J274"/>
    <mergeCell ref="J233:J234"/>
    <mergeCell ref="J196:J197"/>
    <mergeCell ref="I214:I215"/>
    <mergeCell ref="J217:J218"/>
    <mergeCell ref="I157:I158"/>
    <mergeCell ref="I161:I162"/>
    <mergeCell ref="I181:I182"/>
    <mergeCell ref="I163:I164"/>
    <mergeCell ref="I165:I166"/>
    <mergeCell ref="C172:J172"/>
    <mergeCell ref="J165:J166"/>
    <mergeCell ref="J170:J171"/>
    <mergeCell ref="J181:J182"/>
    <mergeCell ref="I150:I151"/>
    <mergeCell ref="J150:J151"/>
    <mergeCell ref="I153:I154"/>
    <mergeCell ref="I168:I169"/>
    <mergeCell ref="J161:J162"/>
    <mergeCell ref="J157:J158"/>
    <mergeCell ref="J155:J156"/>
    <mergeCell ref="J153:J154"/>
    <mergeCell ref="J142:J143"/>
    <mergeCell ref="I144:I145"/>
    <mergeCell ref="J144:J145"/>
    <mergeCell ref="J163:J164"/>
    <mergeCell ref="I155:I156"/>
    <mergeCell ref="I146:I147"/>
    <mergeCell ref="J146:J147"/>
    <mergeCell ref="I148:I149"/>
    <mergeCell ref="J148:J149"/>
    <mergeCell ref="D557:D558"/>
    <mergeCell ref="F557:F558"/>
    <mergeCell ref="C559:C560"/>
    <mergeCell ref="I142:I143"/>
    <mergeCell ref="I260:I261"/>
    <mergeCell ref="I279:I280"/>
    <mergeCell ref="I289:I290"/>
    <mergeCell ref="I312:I313"/>
    <mergeCell ref="I399:I400"/>
    <mergeCell ref="I401:I402"/>
    <mergeCell ref="D582:J582"/>
    <mergeCell ref="D665:J665"/>
    <mergeCell ref="C600:C604"/>
    <mergeCell ref="C598:C599"/>
    <mergeCell ref="I583:I584"/>
    <mergeCell ref="J583:J584"/>
    <mergeCell ref="J585:J586"/>
    <mergeCell ref="I585:I586"/>
    <mergeCell ref="I588:I589"/>
    <mergeCell ref="I590:I591"/>
    <mergeCell ref="I451:I453"/>
    <mergeCell ref="I460:I461"/>
    <mergeCell ref="J460:J461"/>
    <mergeCell ref="J451:J453"/>
    <mergeCell ref="I455:I457"/>
    <mergeCell ref="J455:J457"/>
    <mergeCell ref="C458:J458"/>
    <mergeCell ref="C460:C461"/>
    <mergeCell ref="I137:I138"/>
    <mergeCell ref="J135:J136"/>
    <mergeCell ref="J137:J138"/>
    <mergeCell ref="I140:I141"/>
    <mergeCell ref="J140:J141"/>
    <mergeCell ref="A590:A591"/>
    <mergeCell ref="C590:C591"/>
    <mergeCell ref="B590:B591"/>
    <mergeCell ref="I121:I122"/>
    <mergeCell ref="I124:I125"/>
    <mergeCell ref="A124:A134"/>
    <mergeCell ref="C123:J123"/>
    <mergeCell ref="C134:J134"/>
    <mergeCell ref="J132:J133"/>
    <mergeCell ref="I135:I136"/>
    <mergeCell ref="A587:A589"/>
    <mergeCell ref="C587:C589"/>
    <mergeCell ref="B588:B589"/>
    <mergeCell ref="B578:B579"/>
    <mergeCell ref="B580:B581"/>
    <mergeCell ref="B583:B584"/>
    <mergeCell ref="B585:B586"/>
    <mergeCell ref="A582:A586"/>
    <mergeCell ref="C582:C586"/>
    <mergeCell ref="A578:A581"/>
    <mergeCell ref="B520:B521"/>
    <mergeCell ref="A501:A504"/>
    <mergeCell ref="C501:C504"/>
    <mergeCell ref="A505:A508"/>
    <mergeCell ref="C505:C508"/>
    <mergeCell ref="B436:B437"/>
    <mergeCell ref="C436:C437"/>
    <mergeCell ref="A493:A496"/>
    <mergeCell ref="C493:C496"/>
    <mergeCell ref="C451:C453"/>
    <mergeCell ref="C464:C465"/>
    <mergeCell ref="C468:C469"/>
    <mergeCell ref="B439:B440"/>
    <mergeCell ref="B484:B485"/>
    <mergeCell ref="C484:C485"/>
    <mergeCell ref="B431:B432"/>
    <mergeCell ref="C431:C432"/>
    <mergeCell ref="B434:B435"/>
    <mergeCell ref="C434:C435"/>
    <mergeCell ref="C413:C414"/>
    <mergeCell ref="B429:B430"/>
    <mergeCell ref="C429:C430"/>
    <mergeCell ref="C428:J428"/>
    <mergeCell ref="I426:I427"/>
    <mergeCell ref="J423:J424"/>
    <mergeCell ref="J426:J427"/>
    <mergeCell ref="C409:C410"/>
    <mergeCell ref="A411:A412"/>
    <mergeCell ref="B411:B412"/>
    <mergeCell ref="C411:C412"/>
    <mergeCell ref="J130:J131"/>
    <mergeCell ref="I132:I133"/>
    <mergeCell ref="A407:A408"/>
    <mergeCell ref="C407:C408"/>
    <mergeCell ref="B407:B408"/>
    <mergeCell ref="C403:C404"/>
    <mergeCell ref="A405:A406"/>
    <mergeCell ref="B405:B406"/>
    <mergeCell ref="C405:C406"/>
    <mergeCell ref="A403:A404"/>
    <mergeCell ref="B126:B127"/>
    <mergeCell ref="B130:B131"/>
    <mergeCell ref="I117:I118"/>
    <mergeCell ref="A397:A398"/>
    <mergeCell ref="B397:B398"/>
    <mergeCell ref="C397:C398"/>
    <mergeCell ref="A395:J395"/>
    <mergeCell ref="J397:J398"/>
    <mergeCell ref="J128:J129"/>
    <mergeCell ref="I130:I131"/>
    <mergeCell ref="B155:B156"/>
    <mergeCell ref="J117:J118"/>
    <mergeCell ref="I119:I120"/>
    <mergeCell ref="J119:J120"/>
    <mergeCell ref="B135:B136"/>
    <mergeCell ref="J121:J122"/>
    <mergeCell ref="J124:J125"/>
    <mergeCell ref="I126:I127"/>
    <mergeCell ref="J126:J127"/>
    <mergeCell ref="I128:I129"/>
    <mergeCell ref="C666:C667"/>
    <mergeCell ref="I594:I595"/>
    <mergeCell ref="J594:J595"/>
    <mergeCell ref="I596:I597"/>
    <mergeCell ref="A389:A392"/>
    <mergeCell ref="J391:J392"/>
    <mergeCell ref="B318:B319"/>
    <mergeCell ref="A318:A319"/>
    <mergeCell ref="A385:A388"/>
    <mergeCell ref="B385:B386"/>
    <mergeCell ref="B387:B388"/>
    <mergeCell ref="J387:J388"/>
    <mergeCell ref="I387:I388"/>
    <mergeCell ref="C387:C388"/>
    <mergeCell ref="C312:C313"/>
    <mergeCell ref="J185:J186"/>
    <mergeCell ref="I183:I184"/>
    <mergeCell ref="I185:I186"/>
    <mergeCell ref="J183:J184"/>
    <mergeCell ref="J194:J195"/>
    <mergeCell ref="I224:I225"/>
    <mergeCell ref="J224:J225"/>
    <mergeCell ref="I203:I204"/>
    <mergeCell ref="J203:J204"/>
    <mergeCell ref="J187:J188"/>
    <mergeCell ref="I192:I193"/>
    <mergeCell ref="J192:J193"/>
    <mergeCell ref="I194:I195"/>
    <mergeCell ref="I187:I188"/>
    <mergeCell ref="A951:J951"/>
    <mergeCell ref="A944:A948"/>
    <mergeCell ref="B170:B171"/>
    <mergeCell ref="A168:A172"/>
    <mergeCell ref="I170:I171"/>
    <mergeCell ref="A190:A191"/>
    <mergeCell ref="C389:C390"/>
    <mergeCell ref="B391:B392"/>
    <mergeCell ref="C391:C392"/>
    <mergeCell ref="B183:B184"/>
    <mergeCell ref="A942:A943"/>
    <mergeCell ref="C944:C948"/>
    <mergeCell ref="C942:C943"/>
    <mergeCell ref="B942:B943"/>
    <mergeCell ref="I934:I935"/>
    <mergeCell ref="I940:I941"/>
    <mergeCell ref="J938:J939"/>
    <mergeCell ref="J940:J941"/>
    <mergeCell ref="C938:C941"/>
    <mergeCell ref="C936:J936"/>
    <mergeCell ref="B940:B941"/>
    <mergeCell ref="I938:I939"/>
    <mergeCell ref="A936:B936"/>
    <mergeCell ref="B934:B935"/>
    <mergeCell ref="A934:A935"/>
    <mergeCell ref="B938:B939"/>
    <mergeCell ref="A938:A941"/>
    <mergeCell ref="A905:A907"/>
    <mergeCell ref="C905:C907"/>
    <mergeCell ref="A917:B917"/>
    <mergeCell ref="A910:J910"/>
    <mergeCell ref="A911:J911"/>
    <mergeCell ref="C915:J915"/>
    <mergeCell ref="C917:J917"/>
    <mergeCell ref="A915:B915"/>
    <mergeCell ref="A902:A904"/>
    <mergeCell ref="C902:C904"/>
    <mergeCell ref="C886:C889"/>
    <mergeCell ref="A886:A889"/>
    <mergeCell ref="A890:A891"/>
    <mergeCell ref="C890:C891"/>
    <mergeCell ref="C714:J714"/>
    <mergeCell ref="D667:J667"/>
    <mergeCell ref="A617:A618"/>
    <mergeCell ref="C617:C618"/>
    <mergeCell ref="C661:C665"/>
    <mergeCell ref="D660:J660"/>
    <mergeCell ref="A657:A660"/>
    <mergeCell ref="C657:C660"/>
    <mergeCell ref="A622:J622"/>
    <mergeCell ref="A673:B673"/>
    <mergeCell ref="C594:C595"/>
    <mergeCell ref="B601:B602"/>
    <mergeCell ref="B603:B604"/>
    <mergeCell ref="A598:A599"/>
    <mergeCell ref="B598:B599"/>
    <mergeCell ref="A600:A604"/>
    <mergeCell ref="C455:C457"/>
    <mergeCell ref="A480:A481"/>
    <mergeCell ref="B480:B481"/>
    <mergeCell ref="C480:C481"/>
    <mergeCell ref="A478:A479"/>
    <mergeCell ref="B455:B457"/>
    <mergeCell ref="A455:A458"/>
    <mergeCell ref="C478:C479"/>
    <mergeCell ref="B314:B315"/>
    <mergeCell ref="A314:A315"/>
    <mergeCell ref="C314:C315"/>
    <mergeCell ref="B316:B317"/>
    <mergeCell ref="C316:C317"/>
    <mergeCell ref="A378:A383"/>
    <mergeCell ref="A347:J347"/>
    <mergeCell ref="A316:A317"/>
    <mergeCell ref="C318:C319"/>
    <mergeCell ref="I316:I317"/>
    <mergeCell ref="J316:J317"/>
    <mergeCell ref="I318:I319"/>
    <mergeCell ref="J318:J319"/>
    <mergeCell ref="B312:B313"/>
    <mergeCell ref="A312:A313"/>
    <mergeCell ref="C236:C237"/>
    <mergeCell ref="B238:B239"/>
    <mergeCell ref="A238:A239"/>
    <mergeCell ref="B279:B280"/>
    <mergeCell ref="A279:A280"/>
    <mergeCell ref="C279:C280"/>
    <mergeCell ref="B282:B283"/>
    <mergeCell ref="C275:C277"/>
    <mergeCell ref="A183:A186"/>
    <mergeCell ref="A217:A218"/>
    <mergeCell ref="B217:B218"/>
    <mergeCell ref="B192:B193"/>
    <mergeCell ref="A192:A195"/>
    <mergeCell ref="A210:A211"/>
    <mergeCell ref="B214:B215"/>
    <mergeCell ref="A206:A209"/>
    <mergeCell ref="B208:B209"/>
    <mergeCell ref="A202:A204"/>
    <mergeCell ref="B121:B122"/>
    <mergeCell ref="B7:I7"/>
    <mergeCell ref="B8:I8"/>
    <mergeCell ref="B10:J10"/>
    <mergeCell ref="B119:B120"/>
    <mergeCell ref="A112:J112"/>
    <mergeCell ref="A153:A156"/>
    <mergeCell ref="B153:B154"/>
    <mergeCell ref="A113:J113"/>
    <mergeCell ref="B146:B147"/>
    <mergeCell ref="B148:B149"/>
    <mergeCell ref="C142:C151"/>
    <mergeCell ref="B117:B118"/>
    <mergeCell ref="A142:A152"/>
    <mergeCell ref="A140:A141"/>
    <mergeCell ref="C140:C141"/>
    <mergeCell ref="C124:C133"/>
    <mergeCell ref="B157:B158"/>
    <mergeCell ref="C157:C158"/>
    <mergeCell ref="C153:C156"/>
    <mergeCell ref="B142:B143"/>
    <mergeCell ref="B144:B145"/>
    <mergeCell ref="B137:B138"/>
    <mergeCell ref="B132:B133"/>
    <mergeCell ref="B124:B125"/>
    <mergeCell ref="B140:B141"/>
    <mergeCell ref="A187:A188"/>
    <mergeCell ref="B187:B188"/>
    <mergeCell ref="B194:B195"/>
    <mergeCell ref="A196:A199"/>
    <mergeCell ref="B198:B199"/>
    <mergeCell ref="B196:B197"/>
    <mergeCell ref="B206:B207"/>
    <mergeCell ref="A219:A220"/>
    <mergeCell ref="A275:A277"/>
    <mergeCell ref="B275:B277"/>
    <mergeCell ref="A236:A237"/>
    <mergeCell ref="B236:B237"/>
    <mergeCell ref="B231:B232"/>
    <mergeCell ref="A266:A268"/>
    <mergeCell ref="A262:A263"/>
    <mergeCell ref="A221:A222"/>
    <mergeCell ref="A200:A201"/>
    <mergeCell ref="A214:A215"/>
    <mergeCell ref="A226:A229"/>
    <mergeCell ref="A231:A232"/>
    <mergeCell ref="A212:A213"/>
    <mergeCell ref="A282:A283"/>
    <mergeCell ref="C282:C283"/>
    <mergeCell ref="C385:C386"/>
    <mergeCell ref="B308:B309"/>
    <mergeCell ref="A308:A309"/>
    <mergeCell ref="C308:C309"/>
    <mergeCell ref="B304:B305"/>
    <mergeCell ref="A304:A305"/>
    <mergeCell ref="C304:C305"/>
    <mergeCell ref="A289:A290"/>
    <mergeCell ref="C401:C402"/>
    <mergeCell ref="A429:A433"/>
    <mergeCell ref="A423:A425"/>
    <mergeCell ref="C423:C424"/>
    <mergeCell ref="A421:J421"/>
    <mergeCell ref="B426:B427"/>
    <mergeCell ref="A426:A428"/>
    <mergeCell ref="C426:C427"/>
    <mergeCell ref="B423:B424"/>
    <mergeCell ref="C425:J425"/>
    <mergeCell ref="B464:B465"/>
    <mergeCell ref="A401:A402"/>
    <mergeCell ref="B401:B402"/>
    <mergeCell ref="B451:B453"/>
    <mergeCell ref="B403:B404"/>
    <mergeCell ref="A409:A410"/>
    <mergeCell ref="B409:B410"/>
    <mergeCell ref="A416:A417"/>
    <mergeCell ref="A413:A414"/>
    <mergeCell ref="B413:B414"/>
    <mergeCell ref="A553:A554"/>
    <mergeCell ref="C553:C554"/>
    <mergeCell ref="B540:B541"/>
    <mergeCell ref="A540:A541"/>
    <mergeCell ref="C540:C541"/>
    <mergeCell ref="A547:A548"/>
    <mergeCell ref="B547:B548"/>
    <mergeCell ref="C547:C548"/>
    <mergeCell ref="A549:A550"/>
    <mergeCell ref="B551:B552"/>
    <mergeCell ref="C551:C552"/>
    <mergeCell ref="A551:A552"/>
    <mergeCell ref="B557:B558"/>
    <mergeCell ref="C557:C558"/>
    <mergeCell ref="B559:B560"/>
    <mergeCell ref="B549:B550"/>
    <mergeCell ref="C549:C550"/>
    <mergeCell ref="B553:B554"/>
    <mergeCell ref="A555:A558"/>
    <mergeCell ref="A563:A564"/>
    <mergeCell ref="B563:B564"/>
    <mergeCell ref="C563:C564"/>
    <mergeCell ref="A561:A562"/>
    <mergeCell ref="B561:B562"/>
    <mergeCell ref="C561:C562"/>
    <mergeCell ref="A559:A560"/>
    <mergeCell ref="B555:B556"/>
    <mergeCell ref="C555:C556"/>
    <mergeCell ref="A565:A566"/>
    <mergeCell ref="B565:B566"/>
    <mergeCell ref="C565:C566"/>
    <mergeCell ref="A567:A568"/>
    <mergeCell ref="B567:B568"/>
    <mergeCell ref="C567:C568"/>
    <mergeCell ref="C578:C581"/>
    <mergeCell ref="A572:A573"/>
    <mergeCell ref="B572:B573"/>
    <mergeCell ref="C572:C573"/>
    <mergeCell ref="A574:A577"/>
    <mergeCell ref="B574:B575"/>
    <mergeCell ref="B576:B577"/>
    <mergeCell ref="C574:C577"/>
    <mergeCell ref="B200:B201"/>
    <mergeCell ref="C200:C201"/>
    <mergeCell ref="C226:C229"/>
    <mergeCell ref="B226:B227"/>
    <mergeCell ref="B228:B229"/>
    <mergeCell ref="C219:C220"/>
    <mergeCell ref="B221:B222"/>
    <mergeCell ref="B224:B225"/>
    <mergeCell ref="B219:B220"/>
    <mergeCell ref="B203:B204"/>
    <mergeCell ref="C231:C232"/>
    <mergeCell ref="B233:B234"/>
    <mergeCell ref="A233:A234"/>
    <mergeCell ref="C233:C234"/>
    <mergeCell ref="C251:C252"/>
    <mergeCell ref="C238:C239"/>
    <mergeCell ref="A256:A257"/>
    <mergeCell ref="B256:B257"/>
    <mergeCell ref="C256:C257"/>
    <mergeCell ref="A251:A252"/>
    <mergeCell ref="B251:B252"/>
    <mergeCell ref="C258:C259"/>
    <mergeCell ref="A260:A261"/>
    <mergeCell ref="B260:B261"/>
    <mergeCell ref="C260:C261"/>
    <mergeCell ref="A258:A259"/>
    <mergeCell ref="B258:B259"/>
    <mergeCell ref="C268:J268"/>
    <mergeCell ref="I262:I263"/>
    <mergeCell ref="A484:A485"/>
    <mergeCell ref="B289:B290"/>
    <mergeCell ref="C289:C290"/>
    <mergeCell ref="A284:A285"/>
    <mergeCell ref="B284:B285"/>
    <mergeCell ref="C284:C285"/>
    <mergeCell ref="A464:A465"/>
    <mergeCell ref="A468:A469"/>
    <mergeCell ref="B468:B469"/>
    <mergeCell ref="A434:A437"/>
    <mergeCell ref="A520:A521"/>
    <mergeCell ref="A471:J471"/>
    <mergeCell ref="A472:J472"/>
    <mergeCell ref="A439:A440"/>
    <mergeCell ref="A451:A453"/>
    <mergeCell ref="A441:A442"/>
    <mergeCell ref="A460:A461"/>
    <mergeCell ref="B460:B461"/>
    <mergeCell ref="A538:A539"/>
    <mergeCell ref="A486:A487"/>
    <mergeCell ref="C520:C521"/>
    <mergeCell ref="C497:C500"/>
    <mergeCell ref="C538:C539"/>
    <mergeCell ref="B538:B539"/>
    <mergeCell ref="B536:B537"/>
    <mergeCell ref="A497:A500"/>
    <mergeCell ref="A536:A537"/>
    <mergeCell ref="C536:C537"/>
    <mergeCell ref="I538:I539"/>
    <mergeCell ref="J468:J469"/>
    <mergeCell ref="I468:I469"/>
    <mergeCell ref="J484:J485"/>
    <mergeCell ref="A532:J532"/>
    <mergeCell ref="A523:J523"/>
    <mergeCell ref="J520:J521"/>
    <mergeCell ref="B478:B479"/>
    <mergeCell ref="B486:B487"/>
    <mergeCell ref="C486:C487"/>
    <mergeCell ref="I534:I535"/>
    <mergeCell ref="J534:J535"/>
    <mergeCell ref="A534:A535"/>
    <mergeCell ref="B534:B535"/>
    <mergeCell ref="C534:C535"/>
    <mergeCell ref="J549:J550"/>
    <mergeCell ref="I551:I552"/>
    <mergeCell ref="I553:I554"/>
    <mergeCell ref="I547:I548"/>
    <mergeCell ref="I549:I550"/>
    <mergeCell ref="J547:J548"/>
    <mergeCell ref="I555:I556"/>
    <mergeCell ref="I557:I558"/>
    <mergeCell ref="I559:I560"/>
    <mergeCell ref="I561:I562"/>
    <mergeCell ref="I563:I564"/>
    <mergeCell ref="I565:I566"/>
    <mergeCell ref="J551:J552"/>
    <mergeCell ref="J553:J554"/>
    <mergeCell ref="J555:J556"/>
    <mergeCell ref="J557:J558"/>
    <mergeCell ref="J559:J560"/>
    <mergeCell ref="J561:J562"/>
    <mergeCell ref="J563:J564"/>
    <mergeCell ref="J565:J566"/>
    <mergeCell ref="J567:J568"/>
    <mergeCell ref="I572:I573"/>
    <mergeCell ref="J572:J573"/>
    <mergeCell ref="I574:I575"/>
    <mergeCell ref="J574:J575"/>
    <mergeCell ref="I567:I568"/>
    <mergeCell ref="I576:I577"/>
    <mergeCell ref="I578:I579"/>
    <mergeCell ref="I580:I581"/>
    <mergeCell ref="J576:J577"/>
    <mergeCell ref="J578:J579"/>
    <mergeCell ref="J580:J581"/>
    <mergeCell ref="J588:J589"/>
    <mergeCell ref="J590:J591"/>
    <mergeCell ref="J596:J597"/>
    <mergeCell ref="D600:J600"/>
    <mergeCell ref="A592:J592"/>
    <mergeCell ref="A596:A597"/>
    <mergeCell ref="B596:B597"/>
    <mergeCell ref="C596:C597"/>
    <mergeCell ref="A594:A595"/>
    <mergeCell ref="B594:B595"/>
    <mergeCell ref="I601:I602"/>
    <mergeCell ref="J601:J602"/>
    <mergeCell ref="J598:J599"/>
    <mergeCell ref="A666:A667"/>
    <mergeCell ref="A661:A665"/>
    <mergeCell ref="I598:I599"/>
    <mergeCell ref="C605:C607"/>
    <mergeCell ref="A609:A611"/>
    <mergeCell ref="C609:C611"/>
    <mergeCell ref="A612:A614"/>
    <mergeCell ref="A605:A607"/>
    <mergeCell ref="A620:J620"/>
    <mergeCell ref="J934:J935"/>
    <mergeCell ref="A878:B878"/>
    <mergeCell ref="C878:J878"/>
    <mergeCell ref="A912:J912"/>
    <mergeCell ref="A913:J913"/>
    <mergeCell ref="A879:A881"/>
    <mergeCell ref="C879:C881"/>
    <mergeCell ref="D674:J674"/>
    <mergeCell ref="I942:I943"/>
    <mergeCell ref="J942:J943"/>
    <mergeCell ref="A922:B922"/>
    <mergeCell ref="C922:J922"/>
    <mergeCell ref="C923:C927"/>
    <mergeCell ref="A923:A927"/>
    <mergeCell ref="A928:A929"/>
    <mergeCell ref="B928:B929"/>
    <mergeCell ref="C928:C929"/>
    <mergeCell ref="C934:C935"/>
    <mergeCell ref="D880:D881"/>
    <mergeCell ref="E881:J881"/>
    <mergeCell ref="A882:A885"/>
    <mergeCell ref="C882:C885"/>
    <mergeCell ref="A867:B867"/>
    <mergeCell ref="C867:J867"/>
    <mergeCell ref="A299:J299"/>
    <mergeCell ref="A346:J346"/>
    <mergeCell ref="I536:I537"/>
    <mergeCell ref="J536:J537"/>
    <mergeCell ref="D612:J612"/>
    <mergeCell ref="J538:J539"/>
    <mergeCell ref="I540:I541"/>
    <mergeCell ref="I520:I521"/>
    <mergeCell ref="A803:B803"/>
    <mergeCell ref="C803:J803"/>
    <mergeCell ref="A248:J248"/>
    <mergeCell ref="A253:J253"/>
    <mergeCell ref="J486:J487"/>
    <mergeCell ref="I484:I485"/>
    <mergeCell ref="I478:I479"/>
    <mergeCell ref="J478:J479"/>
    <mergeCell ref="I486:I487"/>
    <mergeCell ref="J540:J541"/>
    <mergeCell ref="A714:B714"/>
    <mergeCell ref="A476:J476"/>
    <mergeCell ref="A491:J491"/>
    <mergeCell ref="I480:I481"/>
    <mergeCell ref="J480:J481"/>
    <mergeCell ref="I603:I604"/>
    <mergeCell ref="J603:J604"/>
    <mergeCell ref="A621:J621"/>
    <mergeCell ref="A674:B674"/>
    <mergeCell ref="C612:C614"/>
    <mergeCell ref="A273:A274"/>
    <mergeCell ref="B273:B274"/>
    <mergeCell ref="C273:C274"/>
    <mergeCell ref="J159:J160"/>
    <mergeCell ref="B262:B263"/>
    <mergeCell ref="C262:C263"/>
    <mergeCell ref="A269:A270"/>
    <mergeCell ref="B269:B270"/>
    <mergeCell ref="C269:C270"/>
    <mergeCell ref="C266:C267"/>
    <mergeCell ref="A181:A182"/>
    <mergeCell ref="C181:C182"/>
    <mergeCell ref="B181:B182"/>
    <mergeCell ref="A117:A123"/>
    <mergeCell ref="C173:C178"/>
    <mergeCell ref="A173:A178"/>
    <mergeCell ref="B150:B151"/>
    <mergeCell ref="A157:A158"/>
    <mergeCell ref="C152:J152"/>
    <mergeCell ref="B128:B129"/>
    <mergeCell ref="B159:B160"/>
    <mergeCell ref="C159:C160"/>
    <mergeCell ref="I159:I160"/>
    <mergeCell ref="A179:J179"/>
    <mergeCell ref="A159:A166"/>
    <mergeCell ref="B161:B162"/>
    <mergeCell ref="B163:B164"/>
    <mergeCell ref="B165:B166"/>
    <mergeCell ref="B168:B169"/>
    <mergeCell ref="J168:J169"/>
    <mergeCell ref="C202:C204"/>
    <mergeCell ref="C161:C166"/>
    <mergeCell ref="C192:C195"/>
    <mergeCell ref="C196:C199"/>
    <mergeCell ref="C187:C188"/>
    <mergeCell ref="C168:C171"/>
    <mergeCell ref="C183:C186"/>
    <mergeCell ref="B185:B186"/>
    <mergeCell ref="A58:J58"/>
    <mergeCell ref="A671:J671"/>
    <mergeCell ref="A109:J109"/>
    <mergeCell ref="C117:C122"/>
    <mergeCell ref="A135:A138"/>
    <mergeCell ref="C135:C138"/>
    <mergeCell ref="A375:J375"/>
    <mergeCell ref="A376:J376"/>
    <mergeCell ref="A470:J470"/>
  </mergeCells>
  <printOptions horizontalCentered="1" verticalCentered="1"/>
  <pageMargins left="0.7874015748031497" right="0.5905511811023623" top="0.5905511811023623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2015-07-10T07:55:26Z</cp:lastPrinted>
  <dcterms:created xsi:type="dcterms:W3CDTF">1996-10-08T23:32:33Z</dcterms:created>
  <dcterms:modified xsi:type="dcterms:W3CDTF">2015-09-14T09:04:12Z</dcterms:modified>
  <cp:category/>
  <cp:version/>
  <cp:contentType/>
  <cp:contentStatus/>
</cp:coreProperties>
</file>